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rylt\Desktop\rozpočty\"/>
    </mc:Choice>
  </mc:AlternateContent>
  <bookViews>
    <workbookView xWindow="0" yWindow="0" windowWidth="0" windowHeight="0"/>
  </bookViews>
  <sheets>
    <sheet name="Rekapitulace stavby" sheetId="1" r:id="rId1"/>
    <sheet name="3127-20 - Mokřad" sheetId="2" r:id="rId2"/>
    <sheet name="3127-20b - Vedlejší rozpo..." sheetId="3" r:id="rId3"/>
  </sheets>
  <definedNames>
    <definedName name="_xlnm.Print_Area" localSheetId="0">'Rekapitulace stavby'!$D$4:$AO$76,'Rekapitulace stavby'!$C$82:$AQ$104</definedName>
    <definedName name="_xlnm.Print_Titles" localSheetId="0">'Rekapitulace stavby'!$92:$92</definedName>
    <definedName name="_xlnm._FilterDatabase" localSheetId="1" hidden="1">'3127-20 - Mokřad'!$C$117:$K$213</definedName>
    <definedName name="_xlnm.Print_Area" localSheetId="1">'3127-20 - Mokřad'!$C$4:$J$76,'3127-20 - Mokřad'!$C$105:$K$213</definedName>
    <definedName name="_xlnm.Print_Titles" localSheetId="1">'3127-20 - Mokřad'!$117:$117</definedName>
    <definedName name="_xlnm._FilterDatabase" localSheetId="2" hidden="1">'3127-20b - Vedlejší rozpo...'!$C$115:$K$131</definedName>
    <definedName name="_xlnm.Print_Area" localSheetId="2">'3127-20b - Vedlejší rozpo...'!$C$4:$J$76,'3127-20b - Vedlejší rozpo...'!$C$103:$K$131</definedName>
    <definedName name="_xlnm.Print_Titles" localSheetId="2">'3127-20b - Vedlejší rozpo...'!$115:$115</definedName>
  </definedNames>
  <calcPr/>
</workbook>
</file>

<file path=xl/calcChain.xml><?xml version="1.0" encoding="utf-8"?>
<calcChain xmlns="http://schemas.openxmlformats.org/spreadsheetml/2006/main">
  <c i="3" l="1" r="J37"/>
  <c r="J36"/>
  <c i="1" r="AY96"/>
  <c i="3" r="J35"/>
  <c i="1" r="AX96"/>
  <c i="3"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7"/>
  <c r="BH117"/>
  <c r="BG117"/>
  <c r="BF117"/>
  <c r="T117"/>
  <c r="R117"/>
  <c r="P117"/>
  <c r="F110"/>
  <c r="E108"/>
  <c r="F89"/>
  <c r="E87"/>
  <c r="J24"/>
  <c r="E24"/>
  <c r="J113"/>
  <c r="J23"/>
  <c r="J21"/>
  <c r="E21"/>
  <c r="J112"/>
  <c r="J20"/>
  <c r="J18"/>
  <c r="E18"/>
  <c r="F113"/>
  <c r="J17"/>
  <c r="J15"/>
  <c r="E15"/>
  <c r="F91"/>
  <c r="J14"/>
  <c r="J12"/>
  <c r="J89"/>
  <c r="E7"/>
  <c r="E106"/>
  <c i="2" r="J37"/>
  <c r="J36"/>
  <c i="1" r="AY95"/>
  <c i="2" r="J35"/>
  <c i="1" r="AX95"/>
  <c i="2" r="BI210"/>
  <c r="BH210"/>
  <c r="BG210"/>
  <c r="BF210"/>
  <c r="T210"/>
  <c r="R210"/>
  <c r="P210"/>
  <c r="BI205"/>
  <c r="BH205"/>
  <c r="BG205"/>
  <c r="BF205"/>
  <c r="T205"/>
  <c r="R205"/>
  <c r="P205"/>
  <c r="BI200"/>
  <c r="BH200"/>
  <c r="BG200"/>
  <c r="BF200"/>
  <c r="T200"/>
  <c r="R200"/>
  <c r="P200"/>
  <c r="BI192"/>
  <c r="BH192"/>
  <c r="BG192"/>
  <c r="BF192"/>
  <c r="T192"/>
  <c r="R192"/>
  <c r="P192"/>
  <c r="BI187"/>
  <c r="BH187"/>
  <c r="BG187"/>
  <c r="BF187"/>
  <c r="T187"/>
  <c r="R187"/>
  <c r="P187"/>
  <c r="BI180"/>
  <c r="BH180"/>
  <c r="BG180"/>
  <c r="BF180"/>
  <c r="T180"/>
  <c r="R180"/>
  <c r="P180"/>
  <c r="BI176"/>
  <c r="BH176"/>
  <c r="BG176"/>
  <c r="BF176"/>
  <c r="T176"/>
  <c r="R176"/>
  <c r="P176"/>
  <c r="BI169"/>
  <c r="BH169"/>
  <c r="BG169"/>
  <c r="BF169"/>
  <c r="T169"/>
  <c r="R169"/>
  <c r="P169"/>
  <c r="BI159"/>
  <c r="BH159"/>
  <c r="BG159"/>
  <c r="BF159"/>
  <c r="T159"/>
  <c r="R159"/>
  <c r="P159"/>
  <c r="BI149"/>
  <c r="BH149"/>
  <c r="BG149"/>
  <c r="BF149"/>
  <c r="T149"/>
  <c r="R149"/>
  <c r="P149"/>
  <c r="BI138"/>
  <c r="BH138"/>
  <c r="BG138"/>
  <c r="BF138"/>
  <c r="T138"/>
  <c r="R138"/>
  <c r="P138"/>
  <c r="BI132"/>
  <c r="BH132"/>
  <c r="BG132"/>
  <c r="BF132"/>
  <c r="T132"/>
  <c r="R132"/>
  <c r="P132"/>
  <c r="BI127"/>
  <c r="BH127"/>
  <c r="BG127"/>
  <c r="BF127"/>
  <c r="T127"/>
  <c r="R127"/>
  <c r="P127"/>
  <c r="BI121"/>
  <c r="BH121"/>
  <c r="BG121"/>
  <c r="BF121"/>
  <c r="T121"/>
  <c r="R121"/>
  <c r="P121"/>
  <c r="F112"/>
  <c r="E110"/>
  <c r="F89"/>
  <c r="E87"/>
  <c r="J24"/>
  <c r="E24"/>
  <c r="J115"/>
  <c r="J23"/>
  <c r="J21"/>
  <c r="E21"/>
  <c r="J114"/>
  <c r="J20"/>
  <c r="J18"/>
  <c r="E18"/>
  <c r="F115"/>
  <c r="J17"/>
  <c r="J15"/>
  <c r="E15"/>
  <c r="F114"/>
  <c r="J14"/>
  <c r="J12"/>
  <c r="J112"/>
  <c r="E7"/>
  <c r="E108"/>
  <c i="1" r="CK102"/>
  <c r="CJ102"/>
  <c r="CI102"/>
  <c r="CH102"/>
  <c r="CG102"/>
  <c r="CF102"/>
  <c r="BZ102"/>
  <c r="CE102"/>
  <c r="CK101"/>
  <c r="CJ101"/>
  <c r="CI101"/>
  <c r="CH101"/>
  <c r="CG101"/>
  <c r="CF101"/>
  <c r="BZ101"/>
  <c r="CE101"/>
  <c r="CK100"/>
  <c r="CJ100"/>
  <c r="CI100"/>
  <c r="CH100"/>
  <c r="CG100"/>
  <c r="CF100"/>
  <c r="BZ100"/>
  <c r="CE100"/>
  <c r="CK99"/>
  <c r="CJ99"/>
  <c r="CI99"/>
  <c r="CH99"/>
  <c r="CG99"/>
  <c r="CF99"/>
  <c r="BZ99"/>
  <c r="CE99"/>
  <c r="L90"/>
  <c r="AM90"/>
  <c r="AM89"/>
  <c r="L89"/>
  <c r="AM87"/>
  <c r="L87"/>
  <c r="L85"/>
  <c r="L84"/>
  <c i="2" r="J200"/>
  <c r="BK187"/>
  <c r="J132"/>
  <c i="1" r="AS94"/>
  <c i="2" r="J169"/>
  <c r="J138"/>
  <c r="J121"/>
  <c i="3" r="BK122"/>
  <c r="BK124"/>
  <c r="J128"/>
  <c i="2" r="J192"/>
  <c r="BK127"/>
  <c r="BK200"/>
  <c r="BK180"/>
  <c r="J176"/>
  <c r="J159"/>
  <c r="BK132"/>
  <c i="3" r="BK117"/>
  <c r="BK128"/>
  <c r="BK130"/>
  <c r="J120"/>
  <c i="2" r="BK205"/>
  <c r="J180"/>
  <c r="BK121"/>
  <c r="J205"/>
  <c r="BK192"/>
  <c r="BK176"/>
  <c r="BK159"/>
  <c r="J149"/>
  <c i="3" r="J124"/>
  <c r="BK126"/>
  <c r="J117"/>
  <c r="J122"/>
  <c i="2" r="J210"/>
  <c r="BK138"/>
  <c r="BK210"/>
  <c r="J187"/>
  <c r="BK169"/>
  <c r="BK149"/>
  <c r="J127"/>
  <c i="3" r="J130"/>
  <c r="BK120"/>
  <c r="J126"/>
  <c i="2" l="1" r="BK120"/>
  <c r="J120"/>
  <c r="J98"/>
  <c r="T120"/>
  <c r="T119"/>
  <c r="T118"/>
  <c r="R120"/>
  <c r="R119"/>
  <c r="R118"/>
  <c r="P120"/>
  <c r="P119"/>
  <c r="P118"/>
  <c i="1" r="AU95"/>
  <c i="3" r="BK116"/>
  <c r="J116"/>
  <c r="J96"/>
  <c r="P116"/>
  <c i="1" r="AU96"/>
  <c i="3" r="R116"/>
  <c r="T116"/>
  <c r="J91"/>
  <c r="J92"/>
  <c r="E85"/>
  <c r="F92"/>
  <c r="F112"/>
  <c r="BE126"/>
  <c r="BE130"/>
  <c r="J110"/>
  <c r="BE117"/>
  <c r="BE120"/>
  <c r="BE122"/>
  <c r="BE124"/>
  <c r="BE128"/>
  <c i="2" r="E85"/>
  <c r="F91"/>
  <c r="F92"/>
  <c r="BE127"/>
  <c r="BE132"/>
  <c r="BE138"/>
  <c r="BE149"/>
  <c r="BE159"/>
  <c r="BE169"/>
  <c r="BE176"/>
  <c r="BE180"/>
  <c r="BE200"/>
  <c r="BE205"/>
  <c r="BE210"/>
  <c r="J89"/>
  <c r="J91"/>
  <c r="J92"/>
  <c r="BE121"/>
  <c r="BE187"/>
  <c r="BE192"/>
  <c r="J34"/>
  <c i="1" r="AW95"/>
  <c i="3" r="F36"/>
  <c i="1" r="BC96"/>
  <c i="3" r="F37"/>
  <c i="1" r="BD96"/>
  <c i="2" r="F36"/>
  <c i="1" r="BC95"/>
  <c i="2" r="F34"/>
  <c i="1" r="BA95"/>
  <c i="3" r="F34"/>
  <c i="1" r="BA96"/>
  <c i="2" r="F37"/>
  <c i="1" r="BD95"/>
  <c i="3" r="J34"/>
  <c i="1" r="AW96"/>
  <c i="2" r="F35"/>
  <c i="1" r="BB95"/>
  <c i="3" r="F35"/>
  <c i="1" r="BB96"/>
  <c i="2" l="1" r="BK119"/>
  <c r="J119"/>
  <c r="J97"/>
  <c i="3" r="J30"/>
  <c i="1" r="AG96"/>
  <c r="AU94"/>
  <c i="2" r="J33"/>
  <c i="1" r="AV95"/>
  <c r="AT95"/>
  <c i="3" r="F33"/>
  <c i="1" r="AZ96"/>
  <c i="2" r="F33"/>
  <c i="1" r="AZ95"/>
  <c r="BD94"/>
  <c r="W36"/>
  <c i="3" r="J33"/>
  <c i="1" r="AV96"/>
  <c r="AT96"/>
  <c r="AN96"/>
  <c r="BC94"/>
  <c r="AY94"/>
  <c r="BB94"/>
  <c r="W34"/>
  <c r="BA94"/>
  <c r="W33"/>
  <c i="2" l="1" r="BK118"/>
  <c r="J118"/>
  <c r="J96"/>
  <c i="3" r="J39"/>
  <c i="1" r="W35"/>
  <c r="AZ94"/>
  <c r="AV94"/>
  <c r="AX94"/>
  <c r="AW94"/>
  <c r="AK33"/>
  <c i="2" l="1" r="J30"/>
  <c i="1" r="AG95"/>
  <c r="AG94"/>
  <c r="AG100"/>
  <c r="CD100"/>
  <c r="AT94"/>
  <c r="AN94"/>
  <c i="2" l="1" r="J39"/>
  <c i="1" r="AN95"/>
  <c r="AG102"/>
  <c r="AV102"/>
  <c r="BY102"/>
  <c r="AV100"/>
  <c r="BY100"/>
  <c r="AG99"/>
  <c r="CD99"/>
  <c r="AK26"/>
  <c r="AG101"/>
  <c r="AV101"/>
  <c r="BY101"/>
  <c l="1" r="CD102"/>
  <c r="CD101"/>
  <c r="AN102"/>
  <c r="AN100"/>
  <c r="AV99"/>
  <c r="BY99"/>
  <c r="AK32"/>
  <c r="AG98"/>
  <c r="AK27"/>
  <c r="AK29"/>
  <c r="AN101"/>
  <c l="1" r="AK38"/>
  <c r="W32"/>
  <c r="AN99"/>
  <c r="AN98"/>
  <c r="AN104"/>
  <c r="AG104"/>
</calcChain>
</file>

<file path=xl/sharedStrings.xml><?xml version="1.0" encoding="utf-8"?>
<sst xmlns="http://schemas.openxmlformats.org/spreadsheetml/2006/main">
  <si>
    <t>Export Komplet</t>
  </si>
  <si>
    <t/>
  </si>
  <si>
    <t>2.0</t>
  </si>
  <si>
    <t>ZAMOK</t>
  </si>
  <si>
    <t>False</t>
  </si>
  <si>
    <t>{4bf2d397-79fa-4189-9a3c-9bb06f5e5998}</t>
  </si>
  <si>
    <t>0,01</t>
  </si>
  <si>
    <t>21</t>
  </si>
  <si>
    <t>15</t>
  </si>
  <si>
    <t>REKAPITULACE STAVBY</t>
  </si>
  <si>
    <t xml:space="preserve">v ---  níže se nacházejí doplnkové a pomocné údaje k sestavám  --- v</t>
  </si>
  <si>
    <t>Návod na vyplnění</t>
  </si>
  <si>
    <t>0,001</t>
  </si>
  <si>
    <t>Kód:</t>
  </si>
  <si>
    <t>3127-20</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</si>
  <si>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</si>
  <si>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</si>
  <si>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Mokřad v k. ú. Rakvice</t>
  </si>
  <si>
    <t>KSO:</t>
  </si>
  <si>
    <t>CC-CZ:</t>
  </si>
  <si>
    <t>Místo:</t>
  </si>
  <si>
    <t xml:space="preserve"> </t>
  </si>
  <si>
    <t>Datum:</t>
  </si>
  <si>
    <t>13. 9. 2021</t>
  </si>
  <si>
    <t>Zadavatel:</t>
  </si>
  <si>
    <t>IČ:</t>
  </si>
  <si>
    <t>DIČ:</t>
  </si>
  <si>
    <t>Uchazeč:</t>
  </si>
  <si>
    <t>Vyplň údaj</t>
  </si>
  <si>
    <t>Projektant:</t>
  </si>
  <si>
    <t>True</t>
  </si>
  <si>
    <t>Zpracovatel:</t>
  </si>
  <si>
    <t>Poznámka:</t>
  </si>
  <si>
    <t>Náklady z rozpočtů</t>
  </si>
  <si>
    <t>Ostatní náklady ze souhrnného listu</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</si>
  <si>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</si>
  <si>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</si>
  <si>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</si>
  <si>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</si>
  <si>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</si>
  <si>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</si>
  <si>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</si>
  <si>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</si>
  <si>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</si>
  <si>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</si>
  <si>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</si>
  <si>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</si>
  <si>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</si>
  <si>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</si>
  <si>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</si>
  <si>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</si>
  <si>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</si>
  <si>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</si>
  <si>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</si>
  <si>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</si>
  <si>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</si>
  <si>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</si>
  <si>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</si>
  <si>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</si>
  <si>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</si>
  <si>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</si>
  <si>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</si>
  <si>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</si>
  <si>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</si>
  <si>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</si>
  <si>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</si>
  <si>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</si>
  <si>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</si>
  <si>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</si>
  <si>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</si>
  <si>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</si>
  <si>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</si>
  <si>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</si>
  <si>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1) Náklady z rozpočtů</t>
  </si>
  <si>
    <t>D</t>
  </si>
  <si>
    <t>0</t>
  </si>
  <si>
    <t>###NOIMPORT###</t>
  </si>
  <si>
    <t>IMPORT</t>
  </si>
  <si>
    <t>{00000000-0000-0000-0000-000000000000}</t>
  </si>
  <si>
    <t>/</t>
  </si>
  <si>
    <t>Mokřad</t>
  </si>
  <si>
    <t>STA</t>
  </si>
  <si>
    <t>1</t>
  </si>
  <si>
    <t>{fcd1cdc2-7f66-4469-8d4b-02c952e07e72}</t>
  </si>
  <si>
    <t>2</t>
  </si>
  <si>
    <t>3127-20b</t>
  </si>
  <si>
    <t>Vedlejší rozpočtové náklady</t>
  </si>
  <si>
    <t>{360203b6-1394-479f-9a04-d4015fbda18f}</t>
  </si>
  <si>
    <t>2) Ostatní náklady ze souhrnného listu</t>
  </si>
  <si>
    <t>Procent. zadání_x000d_
[% nákladů rozpočtu]</t>
  </si>
  <si>
    <t>Zařazení nákladů</t>
  </si>
  <si>
    <t>Ostatní náklady</t>
  </si>
  <si>
    <t>stavební čast</t>
  </si>
  <si>
    <t>OSTATNENAKLADY</t>
  </si>
  <si>
    <t>Vyplň vlastní</t>
  </si>
  <si>
    <t>OSTATNENAKLADYVLASTNE</t>
  </si>
  <si>
    <t>Celkové náklady za stavbu 1) + 2)</t>
  </si>
  <si>
    <t>KRYCÍ LIST SOUPISU PRACÍ</t>
  </si>
  <si>
    <t>Objekt:</t>
  </si>
  <si>
    <t>3127-20 - Mokřad</t>
  </si>
  <si>
    <t>REKAPITULACE ČLENĚNÍ SOUPISU PRACÍ</t>
  </si>
  <si>
    <t>Kód dílu - Popis</t>
  </si>
  <si>
    <t>Cena celkem [CZK]</t>
  </si>
  <si>
    <t>Náklady ze soupisu prací</t>
  </si>
  <si>
    <t>-1</t>
  </si>
  <si>
    <t>HSV - Práce a dodávky HSV</t>
  </si>
  <si>
    <t xml:space="preserve">    1 - Zemní práce</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</si>
  <si>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</si>
  <si>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</si>
  <si>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</si>
  <si>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</si>
  <si>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</si>
  <si>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</si>
  <si>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</si>
  <si>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</si>
  <si>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</si>
  <si>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</si>
  <si>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</si>
  <si>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</si>
  <si>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</si>
  <si>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</si>
  <si>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</si>
  <si>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</si>
  <si>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</si>
  <si>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</si>
  <si>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181451121</t>
  </si>
  <si>
    <t>Založení lučního trávníku výsevem plochy přes 1000 m2 v rovině a ve svahu do 1:5</t>
  </si>
  <si>
    <t>m2</t>
  </si>
  <si>
    <t>CS ÚRS 2020 01</t>
  </si>
  <si>
    <t>4</t>
  </si>
  <si>
    <t>-2070423849</t>
  </si>
  <si>
    <t>PP</t>
  </si>
  <si>
    <t>Založení trávníku na půdě předem připravené plochy přes 1000 m2 výsevem včetně utažení lučního v rovině nebo na svahu do 1:5</t>
  </si>
  <si>
    <t>PSC</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</si>
  <si>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</si>
  <si>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VV</t>
  </si>
  <si>
    <t>"Pozemek 5667"16500</t>
  </si>
  <si>
    <t>"Pozemek 5597"16752</t>
  </si>
  <si>
    <t>Součet</t>
  </si>
  <si>
    <t>181451122</t>
  </si>
  <si>
    <t>Založení lučního trávníku výsevem plochy přes 1000 m2 ve svahu do 1:2</t>
  </si>
  <si>
    <t>CS ÚRS 2021 01</t>
  </si>
  <si>
    <t>-289746849</t>
  </si>
  <si>
    <t>Založení trávníku na půdě předem připravené plochy přes 1000 m2 výsevem včetně utažení lučního na svahu přes 1:5 do 1:2</t>
  </si>
  <si>
    <t>Online PSC</t>
  </si>
  <si>
    <t>https://podminky.urs.cz/item/CS_URS_2021_01/181451122</t>
  </si>
  <si>
    <t>"Svahy úpravy terénu"(12.5+9.5)*115</t>
  </si>
  <si>
    <t>3</t>
  </si>
  <si>
    <t>M</t>
  </si>
  <si>
    <t>00572100</t>
  </si>
  <si>
    <t>osivo jetelotráva intenzivní víceletá</t>
  </si>
  <si>
    <t>kg</t>
  </si>
  <si>
    <t>8</t>
  </si>
  <si>
    <t>-1485210606</t>
  </si>
  <si>
    <t>"Pozemek 5667"16500*0.035</t>
  </si>
  <si>
    <t>"Pozemek 5597"16752*0.035</t>
  </si>
  <si>
    <t xml:space="preserve">"Svahy úpravy terénu"2530*0.035 </t>
  </si>
  <si>
    <t>122151107</t>
  </si>
  <si>
    <t>Odkopávky a prokopávky nezapažené v hornině třídy těžitelnosti I, skupiny 1 a 2 objem přes 5000 m3 strojně</t>
  </si>
  <si>
    <t>m3</t>
  </si>
  <si>
    <t>1937518530</t>
  </si>
  <si>
    <t>Odkopávky a prokopávky nezapažené strojně v hornině třídy těžitelnosti I skupiny 1 a 2 přes 5 000 m3</t>
  </si>
  <si>
    <t>https://podminky.urs.cz/item/CS_URS_2021_01/122151107</t>
  </si>
  <si>
    <t xml:space="preserve">Poznámka k souboru cen:_x000d_
1. V cenách jsou započteny i náklady na přehození výkopku na vzdálenost do 3 m nebo naložení na dopravní prostředek. </t>
  </si>
  <si>
    <t>"Sejmutí ornice - tůň 1"6650*0.9</t>
  </si>
  <si>
    <t>"Sejmutí ornice - tůň 2"3020*0.5</t>
  </si>
  <si>
    <t>"Sejmutí ornice - tůň 3"2330*0.5</t>
  </si>
  <si>
    <t>"Sejmutí ornice - mikrotůně 1"610*0.9</t>
  </si>
  <si>
    <t>"Sejmutí ornice - mikrotůně 2"610*0.5</t>
  </si>
  <si>
    <t>"Sejmutí ornice - úprava terénu"2950*0.5</t>
  </si>
  <si>
    <t>5</t>
  </si>
  <si>
    <t>131151106</t>
  </si>
  <si>
    <t>Hloubení jam nezapažených v hornině třídy těžitelnosti I, skupiny 1 a 2 objem do 5000 m3 strojně</t>
  </si>
  <si>
    <t>-1573163667</t>
  </si>
  <si>
    <t>Hloubení nezapažených jam a zářezů strojně s urovnáním dna do předepsaného profilu a spádu v hornině třídy těžitelnosti I skupiny 1 a 2 přes 1 000 do 5 000 m3</t>
  </si>
  <si>
    <t>https://podminky.urs.cz/item/CS_URS_2021_01/131151106</t>
  </si>
  <si>
    <t xml:space="preserve">Poznámka k souboru cen:_x000d_
1. Hloubení nezapažených jam hloubky přes 16 m se oceňuje individuálně. 2. V cenách jsou započteny i náklady na případné nutné přemístění výkopku ve výkopišti a na přehození výkopku na přilehlém terénu na vzdálenost do 3 m od okraje jámy nebo naložení na dopravní prostředek. </t>
  </si>
  <si>
    <t>"Tůň 1"1710*0.6</t>
  </si>
  <si>
    <t>"Tůň 2"1332*0.6</t>
  </si>
  <si>
    <t>"Tůň 3"540*0.6</t>
  </si>
  <si>
    <t>"Mikrotůně 1"540*0.6</t>
  </si>
  <si>
    <t>"Mikrotůně 2"480*0.6</t>
  </si>
  <si>
    <t>6</t>
  </si>
  <si>
    <t>127751113</t>
  </si>
  <si>
    <t>Vykopávky pod vodou v hornině třídy těžitelnosti I a II, skupiny 1 až 4 tl vrstvy přes 0,5 m objem přes 5000 m3 strojně</t>
  </si>
  <si>
    <t>691205673</t>
  </si>
  <si>
    <t>Vykopávky pod vodou strojně na hloubku do 5 m pod projektem stanovenou hladinou vody v horninách třídy těžitelnosti I a II skupiny 1 až 4, průměrné tloušťky projektované vrstvy přes 0,50 m přes 5 000 m3</t>
  </si>
  <si>
    <t>https://podminky.urs.cz/item/CS_URS_2021_01/127751113</t>
  </si>
  <si>
    <t xml:space="preserve">Poznámka k souboru cen:_x000d_
1. Ceny nelze použít pro: a) vykopávky zářezů pod vodou, b) vykopávky v zemnících pod vodou, c) hloubení rýh pod vodou, d) hloubení jam a šachet pod vodou; toto hloubení se oceňuje individuálně, 2. Pro volbu cen podle množství je rozhodující součet množství vykopávek pod vodou na jednom objektu ve všech třídách a skupinách hornin při jakékoliv tloušťce vykopávky. O volbě cen podle tloušťky projektované vrstvy vykopávky pod vodou rozhoduje její průměrná tloušťka; tato průměrná tloušťka se určí odděleně pro každou vykopávku, omezenou svislou obrysovou čarou v půdorysu jako podíl objemu vykopávky a její půdorysné plochy. 3. V cenách jsou započteny i náklady na svislé přemístěním výkopku nad hladinu a odhození výkopku do vzdálenosti 5 m nebo naložení na dopravní prostředek. </t>
  </si>
  <si>
    <t>"Tůň 1"1710*0.4</t>
  </si>
  <si>
    <t>"Tůň 2"1332*0.4</t>
  </si>
  <si>
    <t>"Tůň 3"540*0.4</t>
  </si>
  <si>
    <t>"Mikrotůně 1"540*0.4</t>
  </si>
  <si>
    <t>"Mikrotůně 2"480*0.4</t>
  </si>
  <si>
    <t>7</t>
  </si>
  <si>
    <t>162351103</t>
  </si>
  <si>
    <t>Vodorovné přemístění do 500 m výkopku/sypaniny z horniny třídy těžitelnosti I, skupiny 1 až 3</t>
  </si>
  <si>
    <t>1795235366</t>
  </si>
  <si>
    <t>Vodorovné přemístění výkopku nebo sypaniny po suchu na obvyklém dopravním prostředku, bez naložení výkopku, avšak se složením bez rozhrnutí z horniny třídy těžitelnosti I skupiny 1 až 3 na vzdálenost přes 50 do 500 m</t>
  </si>
  <si>
    <t>https://podminky.urs.cz/item/CS_URS_2021_01/162351103</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</si>
  <si>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</si>
  <si>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"Ornice"10989</t>
  </si>
  <si>
    <t>"Tůně - rostlá zemina"2761.2+1840.8</t>
  </si>
  <si>
    <t>171151103</t>
  </si>
  <si>
    <t>Uložení sypaniny z hornin soudržných do násypů zhutněných</t>
  </si>
  <si>
    <t>2022874373</t>
  </si>
  <si>
    <t>Uložení sypanin do násypů s rozprostřením sypaniny ve vrstvách a s hrubým urovnáním zhutněných z hornin soudržných jakékoliv třídy těžitelnosti</t>
  </si>
  <si>
    <t xml:space="preserve">Poznámka k souboru cen:_x000d_
1. Ceny lze použít i pro uložení sypaniny s předepsaným zhutněním na trvalé skládky, do koryt vodotečí a do prohlubní terénu. 2. Cenu 25-1101 lze použít i pro: a) rozprostření zbylého výkopu na místě po zásypu jam a rýh pro podzemní vedení a zářezů pro podzemní vedení; toto množství se určí v m3 uloženého výkopku, měřeného v rostlém stavu, b) uložení výkopku do násypů pod vodou. 3. Ceny nelze použít: a) pro uložení sypaniny do hrází; uložení netříděné sypaniny do hrází se oceňuje cenami souboru cen 171 uložení netříděných sypanin do hrází, b) pro uložení sypaniny do ochranných valů nebo těch jejich částí, jejichž šířka je menší než 3 m. Toto uložení se oceňuje cenami souboru cen 175 Obsyp objektů. </t>
  </si>
  <si>
    <t>"Úprava terénu"2761.2+1840.8</t>
  </si>
  <si>
    <t>9</t>
  </si>
  <si>
    <t>181351115</t>
  </si>
  <si>
    <t>Rozprostření ornice tl vrstvy do 300 mm pl přes 500 m2 v rovině nebo ve svahu do 1:5 strojně</t>
  </si>
  <si>
    <t>-2008532259</t>
  </si>
  <si>
    <t>Rozprostření a urovnání ornice v rovině nebo ve svahu sklonu do 1:5 strojně při souvislé ploše přes 500 m2, tl. vrstvy přes 250 do 300 mm</t>
  </si>
  <si>
    <t>https://podminky.urs.cz/item/CS_URS_2021_01/181351115</t>
  </si>
  <si>
    <t xml:space="preserve">Poznámka k souboru cen:_x000d_
1. V ceně jsou započteny i náklady na případné nutné přemístění hromad nebo dočasných skládek na místo spotřeby ze vzdálenosti do 50 m. 2. V ceně nejsou započteny náklady na získání ornice; tyto se oceňují cenami souboru cen 121 Sejmutí ornice. </t>
  </si>
  <si>
    <t>10</t>
  </si>
  <si>
    <t>182351133</t>
  </si>
  <si>
    <t>Rozprostření ornice pl přes 500 m2 ve svahu nad 1:5 tl vrstvy do 200 mm strojně</t>
  </si>
  <si>
    <t>1559407851</t>
  </si>
  <si>
    <t>Rozprostření a urovnání ornice ve svahu sklonu přes 1:5 strojně při souvislé ploše přes 500 m2, tl. vrstvy do 200 mm</t>
  </si>
  <si>
    <t>https://podminky.urs.cz/item/CS_URS_2021_01/182351133</t>
  </si>
  <si>
    <t>11</t>
  </si>
  <si>
    <t>182151111</t>
  </si>
  <si>
    <t>Svahování v zářezech v hornině třídy těžitelnosti I, skupiny 1 až 3</t>
  </si>
  <si>
    <t>458115754</t>
  </si>
  <si>
    <t>Svahování trvalých svahů do projektovaných profilů strojně s potřebným přemístěním výkopku při svahování v zářezech v hornině třídy těžitelnosti I, skupiny 1 až 3</t>
  </si>
  <si>
    <t xml:space="preserve">Poznámka k souboru cen:_x000d_
1. Ceny jsou určeny pro svahování všech nově zřizovaných ploch výkopů nebo násypů ve sklonu přes 1:5. 2. Úprava ploch vodorovných nebo ve sklonu do 1 : 5 se oceňuje cenami souboru cen 181 Úprava pláně vyrovnáním výškových rozdílů strojně. </t>
  </si>
  <si>
    <t>"Tůň 1"18*380</t>
  </si>
  <si>
    <t>"Tůň 2"21*210</t>
  </si>
  <si>
    <t>"Tůň 3"19*180</t>
  </si>
  <si>
    <t>"Miktotůně 1 a 2"2*8*90</t>
  </si>
  <si>
    <t>12</t>
  </si>
  <si>
    <t>182251101</t>
  </si>
  <si>
    <t>Svahování násypů strojně</t>
  </si>
  <si>
    <t>-974926727</t>
  </si>
  <si>
    <t>Svahování trvalých svahů do projektovaných profilů strojně s potřebným přemístěním výkopku při svahování násypů v jakékoliv hornině</t>
  </si>
  <si>
    <t>https://podminky.urs.cz/item/CS_URS_2021_01/182251101</t>
  </si>
  <si>
    <t>13</t>
  </si>
  <si>
    <t>211571111</t>
  </si>
  <si>
    <t>Výplň odvodňovacích žeber nebo trativodů štěrkopískem tříděným</t>
  </si>
  <si>
    <t>360291883</t>
  </si>
  <si>
    <t xml:space="preserve">Výplň kamenivem do rýh odvodňovacích žeber nebo trativodů  bez zhutnění, s úpravou povrchu výplně štěrkopískem tříděným</t>
  </si>
  <si>
    <t>https://podminky.urs.cz/item/CS_URS_2021_01/211571111</t>
  </si>
  <si>
    <t xml:space="preserve">Poznámka k souboru cen:_x000d_
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 </t>
  </si>
  <si>
    <t>"Průsakové žebro"5*0.5*23</t>
  </si>
  <si>
    <t>14</t>
  </si>
  <si>
    <t>998332011</t>
  </si>
  <si>
    <t>Přesun hmot pro úpravy vodních toků a kanály</t>
  </si>
  <si>
    <t>t</t>
  </si>
  <si>
    <t>-2125161616</t>
  </si>
  <si>
    <t xml:space="preserve">Přesun hmot pro úpravy vodních toků a kanály, hráze rybníků apod.  dopravní vzdálenost do 500 m</t>
  </si>
  <si>
    <t>https://podminky.urs.cz/item/CS_URS_2021_01/998332011</t>
  </si>
  <si>
    <t xml:space="preserve">Poznámka k souboru cen:_x000d_
1. Ceny jsou určeny pro jakoukoliv konstrukčně-materiálovou charakteristiku. </t>
  </si>
  <si>
    <t>3127-20b - Vedlejší rozpočtové náklady</t>
  </si>
  <si>
    <t>011303000</t>
  </si>
  <si>
    <t>Archeologická činnost bez rozlišení</t>
  </si>
  <si>
    <t>soubor</t>
  </si>
  <si>
    <t>1024</t>
  </si>
  <si>
    <t>1618874561</t>
  </si>
  <si>
    <t>P</t>
  </si>
  <si>
    <t>Poznámka k položce:_x000d_
průzkum při výkopových pracech, závěrečná zpráva</t>
  </si>
  <si>
    <t>R001</t>
  </si>
  <si>
    <t>Projednání, zřízení a odstranění příjezdů a přejezdu koryta, údržba dotčených komunikací, včetně uvedení všech povrchů do původního stavu a jejich protokolární předání</t>
  </si>
  <si>
    <t>kpl</t>
  </si>
  <si>
    <t>423059966</t>
  </si>
  <si>
    <t>Projednání, zřízení a odstranění příjezdů a přejezdu do koryta, údržba dotčených komunikací, včetně uvedení všech povrchů do původního stavu a jejich protokolární předání</t>
  </si>
  <si>
    <t>R003</t>
  </si>
  <si>
    <t>Zřízení a likvidace zařízení staveniště, včetně případných přípojek, deponií apod. pro všechny objekty</t>
  </si>
  <si>
    <t>1555975484</t>
  </si>
  <si>
    <t>Zřízení a likvidace zařízení staveniště, včetně případných přípojek, deponií apod vro všechny objekty</t>
  </si>
  <si>
    <t>R004</t>
  </si>
  <si>
    <t>Vytýčení stavby odborně způsobilou osobou v oboru zeměměřičství, včetně vytýčení hranic pozemků</t>
  </si>
  <si>
    <t>401287100</t>
  </si>
  <si>
    <t>R005</t>
  </si>
  <si>
    <t>Zřízení a umístění informační tabule o lokalitě</t>
  </si>
  <si>
    <t>1955639344</t>
  </si>
  <si>
    <t>R006</t>
  </si>
  <si>
    <t>Geodetické zaměření po výstavbě</t>
  </si>
  <si>
    <t>703344299</t>
  </si>
  <si>
    <t>R007</t>
  </si>
  <si>
    <t>Zpracování a předání dokumentace skutečného provedení stavby objednateli pro celou stavbu</t>
  </si>
  <si>
    <t>1537020572</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</si>
</sst>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sz val="10"/>
      <color rgb="FF46464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sz val="7"/>
      <color rgb="FF979797"/>
      <name val="Arial CE"/>
    </font>
    <font>
      <i/>
      <u/>
      <sz val="7"/>
      <color rgb="FF979797"/>
      <name val="Calibri"/>
      <scheme val="minor"/>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4">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border>
    <border>
      <left style="hair">
        <color rgb="FF969696"/>
      </left>
      <right style="hair">
        <color rgb="FF969696"/>
      </right>
      <top style="hair">
        <color rgb="FF969696"/>
      </top>
      <bottom style="hair">
        <color rgb="FF969696"/>
      </bottom>
    </border>
  </borders>
  <cellStyleXfs count="2">
    <xf numFmtId="0" fontId="0" fillId="0" borderId="0"/>
    <xf numFmtId="0" fontId="41" fillId="0" borderId="0" applyNumberFormat="0" applyFill="0" applyBorder="0" applyAlignment="0" applyProtection="0"/>
  </cellStyleXfs>
  <cellXfs count="28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16" fillId="0" borderId="0" xfId="0" applyFont="1" applyAlignment="1" applyProtection="1">
      <alignment horizontal="left" vertical="center"/>
    </xf>
    <xf numFmtId="4" fontId="2" fillId="0" borderId="0" xfId="0" applyNumberFormat="1" applyFont="1" applyAlignment="1" applyProtection="1">
      <alignment vertical="center"/>
    </xf>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0" fillId="0" borderId="3" xfId="0" applyFont="1" applyBorder="1" applyAlignment="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22" xfId="0" applyFont="1" applyBorder="1" applyAlignment="1" applyProtection="1">
      <alignment vertical="center"/>
    </xf>
    <xf numFmtId="0" fontId="7" fillId="0" borderId="0" xfId="0" applyFont="1" applyAlignment="1" applyProtection="1">
      <alignment horizontal="left" vertical="center"/>
    </xf>
    <xf numFmtId="4" fontId="7" fillId="2" borderId="0" xfId="0" applyNumberFormat="1" applyFont="1" applyFill="1" applyAlignment="1" applyProtection="1">
      <alignment vertical="center"/>
      <protection locked="0"/>
    </xf>
    <xf numFmtId="4" fontId="7" fillId="0" borderId="0" xfId="0" applyNumberFormat="1" applyFont="1" applyAlignment="1" applyProtection="1">
      <alignment vertical="center"/>
    </xf>
    <xf numFmtId="164" fontId="1" fillId="2" borderId="14" xfId="0" applyNumberFormat="1" applyFont="1" applyFill="1" applyBorder="1" applyAlignment="1" applyProtection="1">
      <alignment horizontal="center" vertical="center"/>
      <protection locked="0"/>
    </xf>
    <xf numFmtId="0" fontId="1" fillId="2" borderId="0" xfId="0" applyFont="1" applyFill="1" applyBorder="1" applyAlignment="1" applyProtection="1">
      <alignment horizontal="center" vertical="center"/>
      <protection locked="0"/>
    </xf>
    <xf numFmtId="4" fontId="1" fillId="0" borderId="15" xfId="0" applyNumberFormat="1" applyFont="1" applyBorder="1" applyAlignment="1" applyProtection="1">
      <alignment vertical="center"/>
    </xf>
    <xf numFmtId="4" fontId="0" fillId="0" borderId="0" xfId="0" applyNumberFormat="1" applyFont="1" applyAlignment="1">
      <alignment vertical="center"/>
    </xf>
    <xf numFmtId="0" fontId="7" fillId="2" borderId="0" xfId="0" applyFont="1" applyFill="1" applyAlignment="1" applyProtection="1">
      <alignment horizontal="left" vertical="center"/>
      <protection locked="0"/>
    </xf>
    <xf numFmtId="164" fontId="1" fillId="2" borderId="19" xfId="0" applyNumberFormat="1" applyFont="1" applyFill="1" applyBorder="1" applyAlignment="1" applyProtection="1">
      <alignment horizontal="center" vertical="center"/>
      <protection locked="0"/>
    </xf>
    <xf numFmtId="0" fontId="1" fillId="2" borderId="20" xfId="0" applyFont="1" applyFill="1" applyBorder="1" applyAlignment="1" applyProtection="1">
      <alignment horizontal="center" vertical="center"/>
      <protection locked="0"/>
    </xf>
    <xf numFmtId="4" fontId="1" fillId="0" borderId="21" xfId="0" applyNumberFormat="1" applyFont="1" applyBorder="1" applyAlignment="1" applyProtection="1">
      <alignment vertical="center"/>
    </xf>
    <xf numFmtId="0" fontId="24" fillId="4" borderId="0" xfId="0" applyFont="1" applyFill="1" applyAlignment="1" applyProtection="1">
      <alignment horizontal="left" vertical="center"/>
    </xf>
    <xf numFmtId="0" fontId="0" fillId="4" borderId="0" xfId="0" applyFont="1" applyFill="1" applyAlignment="1" applyProtection="1">
      <alignment vertical="center"/>
    </xf>
    <xf numFmtId="4" fontId="24" fillId="4" borderId="0" xfId="0" applyNumberFormat="1" applyFont="1" applyFill="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7" fillId="0" borderId="0" xfId="0" applyFont="1" applyAlignment="1" applyProtection="1">
      <alignment horizontal="left" vertical="center"/>
    </xf>
    <xf numFmtId="0" fontId="38" fillId="0" borderId="0" xfId="1" applyFont="1" applyAlignment="1" applyProtection="1">
      <alignment vertical="center" wrapText="1"/>
    </xf>
    <xf numFmtId="0" fontId="39" fillId="0" borderId="23" xfId="0" applyFont="1" applyBorder="1" applyAlignment="1" applyProtection="1">
      <alignment horizontal="center" vertical="center"/>
    </xf>
    <xf numFmtId="49" fontId="39" fillId="0" borderId="23" xfId="0" applyNumberFormat="1" applyFont="1" applyBorder="1" applyAlignment="1" applyProtection="1">
      <alignment horizontal="left" vertical="center" wrapText="1"/>
    </xf>
    <xf numFmtId="0" fontId="39" fillId="0" borderId="23" xfId="0" applyFont="1" applyBorder="1" applyAlignment="1" applyProtection="1">
      <alignment horizontal="left" vertical="center" wrapText="1"/>
    </xf>
    <xf numFmtId="0" fontId="39" fillId="0" borderId="23" xfId="0" applyFont="1" applyBorder="1" applyAlignment="1" applyProtection="1">
      <alignment horizontal="center" vertical="center" wrapText="1"/>
    </xf>
    <xf numFmtId="167" fontId="39" fillId="0" borderId="23" xfId="0" applyNumberFormat="1" applyFont="1" applyBorder="1" applyAlignment="1" applyProtection="1">
      <alignment vertical="center"/>
    </xf>
    <xf numFmtId="4" fontId="39" fillId="2" borderId="23" xfId="0" applyNumberFormat="1" applyFont="1" applyFill="1" applyBorder="1" applyAlignment="1" applyProtection="1">
      <alignment vertical="center"/>
      <protection locked="0"/>
    </xf>
    <xf numFmtId="4" fontId="39" fillId="0" borderId="23" xfId="0" applyNumberFormat="1" applyFont="1" applyBorder="1" applyAlignment="1" applyProtection="1">
      <alignment vertical="center"/>
    </xf>
    <xf numFmtId="0" fontId="40" fillId="0" borderId="3" xfId="0" applyFont="1" applyBorder="1" applyAlignment="1">
      <alignment vertical="center"/>
    </xf>
    <xf numFmtId="0" fontId="39" fillId="2" borderId="14"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1_01/181451122" TargetMode="External" /><Relationship Id="rId2" Type="http://schemas.openxmlformats.org/officeDocument/2006/relationships/hyperlink" Target="https://podminky.urs.cz/item/CS_URS_2021_01/122151107" TargetMode="External" /><Relationship Id="rId3" Type="http://schemas.openxmlformats.org/officeDocument/2006/relationships/hyperlink" Target="https://podminky.urs.cz/item/CS_URS_2021_01/131151106" TargetMode="External" /><Relationship Id="rId4" Type="http://schemas.openxmlformats.org/officeDocument/2006/relationships/hyperlink" Target="https://podminky.urs.cz/item/CS_URS_2021_01/127751113" TargetMode="External" /><Relationship Id="rId5" Type="http://schemas.openxmlformats.org/officeDocument/2006/relationships/hyperlink" Target="https://podminky.urs.cz/item/CS_URS_2021_01/162351103" TargetMode="External" /><Relationship Id="rId6" Type="http://schemas.openxmlformats.org/officeDocument/2006/relationships/hyperlink" Target="https://podminky.urs.cz/item/CS_URS_2021_01/181351115" TargetMode="External" /><Relationship Id="rId7" Type="http://schemas.openxmlformats.org/officeDocument/2006/relationships/hyperlink" Target="https://podminky.urs.cz/item/CS_URS_2021_01/182351133" TargetMode="External" /><Relationship Id="rId8" Type="http://schemas.openxmlformats.org/officeDocument/2006/relationships/hyperlink" Target="https://podminky.urs.cz/item/CS_URS_2021_01/182251101" TargetMode="External" /><Relationship Id="rId9" Type="http://schemas.openxmlformats.org/officeDocument/2006/relationships/hyperlink" Target="https://podminky.urs.cz/item/CS_URS_2021_01/211571111" TargetMode="External" /><Relationship Id="rId10" Type="http://schemas.openxmlformats.org/officeDocument/2006/relationships/hyperlink" Target="https://podminky.urs.cz/item/CS_URS_2021_01/998332011" TargetMode="External" /><Relationship Id="rId1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31" t="s">
        <v>19</v>
      </c>
      <c r="AL7" s="21"/>
      <c r="AM7" s="21"/>
      <c r="AN7" s="26" t="s">
        <v>1</v>
      </c>
      <c r="AO7" s="21"/>
      <c r="AP7" s="21"/>
      <c r="AQ7" s="21"/>
      <c r="AR7" s="19"/>
      <c r="BE7" s="30"/>
      <c r="BS7" s="16" t="s">
        <v>6</v>
      </c>
    </row>
    <row r="8" s="1" customFormat="1" ht="12" customHeight="1">
      <c r="B8" s="20"/>
      <c r="C8" s="21"/>
      <c r="D8" s="31"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22</v>
      </c>
      <c r="AL8" s="21"/>
      <c r="AM8" s="21"/>
      <c r="AN8" s="32" t="s">
        <v>23</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25</v>
      </c>
      <c r="AL10" s="21"/>
      <c r="AM10" s="21"/>
      <c r="AN10" s="26" t="s">
        <v>1</v>
      </c>
      <c r="AO10" s="21"/>
      <c r="AP10" s="21"/>
      <c r="AQ10" s="21"/>
      <c r="AR10" s="19"/>
      <c r="BE10" s="30"/>
      <c r="BS10" s="16" t="s">
        <v>6</v>
      </c>
    </row>
    <row r="11" s="1" customFormat="1" ht="18.48" customHeight="1">
      <c r="B11" s="20"/>
      <c r="C11" s="21"/>
      <c r="D11" s="21"/>
      <c r="E11" s="26" t="s">
        <v>21</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26</v>
      </c>
      <c r="AL11" s="21"/>
      <c r="AM11" s="21"/>
      <c r="AN11" s="26" t="s">
        <v>1</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27</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25</v>
      </c>
      <c r="AL13" s="21"/>
      <c r="AM13" s="21"/>
      <c r="AN13" s="33" t="s">
        <v>28</v>
      </c>
      <c r="AO13" s="21"/>
      <c r="AP13" s="21"/>
      <c r="AQ13" s="21"/>
      <c r="AR13" s="19"/>
      <c r="BE13" s="30"/>
      <c r="BS13" s="16" t="s">
        <v>6</v>
      </c>
    </row>
    <row r="14">
      <c r="B14" s="20"/>
      <c r="C14" s="21"/>
      <c r="D14" s="21"/>
      <c r="E14" s="33" t="s">
        <v>28</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26</v>
      </c>
      <c r="AL14" s="21"/>
      <c r="AM14" s="21"/>
      <c r="AN14" s="33" t="s">
        <v>28</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29</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25</v>
      </c>
      <c r="AL16" s="21"/>
      <c r="AM16" s="21"/>
      <c r="AN16" s="26" t="s">
        <v>1</v>
      </c>
      <c r="AO16" s="21"/>
      <c r="AP16" s="21"/>
      <c r="AQ16" s="21"/>
      <c r="AR16" s="19"/>
      <c r="BE16" s="30"/>
      <c r="BS16" s="16" t="s">
        <v>4</v>
      </c>
    </row>
    <row r="17" s="1" customFormat="1" ht="18.48" customHeight="1">
      <c r="B17" s="20"/>
      <c r="C17" s="21"/>
      <c r="D17" s="21"/>
      <c r="E17" s="26" t="s">
        <v>21</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26</v>
      </c>
      <c r="AL17" s="21"/>
      <c r="AM17" s="21"/>
      <c r="AN17" s="26" t="s">
        <v>1</v>
      </c>
      <c r="AO17" s="21"/>
      <c r="AP17" s="21"/>
      <c r="AQ17" s="21"/>
      <c r="AR17" s="19"/>
      <c r="BE17" s="30"/>
      <c r="BS17" s="16" t="s">
        <v>30</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31</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25</v>
      </c>
      <c r="AL19" s="21"/>
      <c r="AM19" s="21"/>
      <c r="AN19" s="26" t="s">
        <v>1</v>
      </c>
      <c r="AO19" s="21"/>
      <c r="AP19" s="21"/>
      <c r="AQ19" s="21"/>
      <c r="AR19" s="19"/>
      <c r="BE19" s="30"/>
      <c r="BS19" s="16" t="s">
        <v>6</v>
      </c>
    </row>
    <row r="20" s="1" customFormat="1" ht="18.48" customHeight="1">
      <c r="B20" s="20"/>
      <c r="C20" s="21"/>
      <c r="D20" s="21"/>
      <c r="E20" s="26" t="s">
        <v>21</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26</v>
      </c>
      <c r="AL20" s="21"/>
      <c r="AM20" s="21"/>
      <c r="AN20" s="26" t="s">
        <v>1</v>
      </c>
      <c r="AO20" s="21"/>
      <c r="AP20" s="21"/>
      <c r="AQ20" s="21"/>
      <c r="AR20" s="19"/>
      <c r="BE20" s="30"/>
      <c r="BS20" s="16" t="s">
        <v>30</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32</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16.5" customHeight="1">
      <c r="B23" s="20"/>
      <c r="C23" s="21"/>
      <c r="D23" s="21"/>
      <c r="E23" s="35" t="s">
        <v>1</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1" customFormat="1" ht="14.4" customHeight="1">
      <c r="B26" s="20"/>
      <c r="C26" s="21"/>
      <c r="D26" s="37" t="s">
        <v>33</v>
      </c>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38">
        <f>ROUND(AG94,2)</f>
        <v>0</v>
      </c>
      <c r="AL26" s="21"/>
      <c r="AM26" s="21"/>
      <c r="AN26" s="21"/>
      <c r="AO26" s="21"/>
      <c r="AP26" s="21"/>
      <c r="AQ26" s="21"/>
      <c r="AR26" s="19"/>
      <c r="BE26" s="30"/>
    </row>
    <row r="27" s="1" customFormat="1" ht="14.4" customHeight="1">
      <c r="B27" s="20"/>
      <c r="C27" s="21"/>
      <c r="D27" s="37" t="s">
        <v>34</v>
      </c>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38">
        <f>ROUND(AG98, 2)</f>
        <v>0</v>
      </c>
      <c r="AL27" s="38"/>
      <c r="AM27" s="38"/>
      <c r="AN27" s="38"/>
      <c r="AO27" s="38"/>
      <c r="AP27" s="21"/>
      <c r="AQ27" s="21"/>
      <c r="AR27" s="19"/>
      <c r="BE27" s="30"/>
    </row>
    <row r="28" s="2" customFormat="1" ht="6.96" customHeight="1">
      <c r="A28" s="39"/>
      <c r="B28" s="40"/>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41"/>
      <c r="AD28" s="41"/>
      <c r="AE28" s="41"/>
      <c r="AF28" s="41"/>
      <c r="AG28" s="41"/>
      <c r="AH28" s="41"/>
      <c r="AI28" s="41"/>
      <c r="AJ28" s="41"/>
      <c r="AK28" s="41"/>
      <c r="AL28" s="41"/>
      <c r="AM28" s="41"/>
      <c r="AN28" s="41"/>
      <c r="AO28" s="41"/>
      <c r="AP28" s="41"/>
      <c r="AQ28" s="41"/>
      <c r="AR28" s="42"/>
      <c r="BE28" s="30"/>
    </row>
    <row r="29" s="2" customFormat="1" ht="25.92" customHeight="1">
      <c r="A29" s="39"/>
      <c r="B29" s="40"/>
      <c r="C29" s="41"/>
      <c r="D29" s="43" t="s">
        <v>35</v>
      </c>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5">
        <f>ROUND(AK26 + AK27, 2)</f>
        <v>0</v>
      </c>
      <c r="AL29" s="44"/>
      <c r="AM29" s="44"/>
      <c r="AN29" s="44"/>
      <c r="AO29" s="44"/>
      <c r="AP29" s="41"/>
      <c r="AQ29" s="41"/>
      <c r="AR29" s="42"/>
      <c r="BE29" s="30"/>
    </row>
    <row r="30" s="2" customFormat="1" ht="6.96" customHeight="1">
      <c r="A30" s="39"/>
      <c r="B30" s="40"/>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c r="AC30" s="41"/>
      <c r="AD30" s="41"/>
      <c r="AE30" s="41"/>
      <c r="AF30" s="41"/>
      <c r="AG30" s="41"/>
      <c r="AH30" s="41"/>
      <c r="AI30" s="41"/>
      <c r="AJ30" s="41"/>
      <c r="AK30" s="41"/>
      <c r="AL30" s="41"/>
      <c r="AM30" s="41"/>
      <c r="AN30" s="41"/>
      <c r="AO30" s="41"/>
      <c r="AP30" s="41"/>
      <c r="AQ30" s="41"/>
      <c r="AR30" s="42"/>
      <c r="BE30" s="30"/>
    </row>
    <row r="31" s="2" customFormat="1">
      <c r="A31" s="39"/>
      <c r="B31" s="40"/>
      <c r="C31" s="41"/>
      <c r="D31" s="41"/>
      <c r="E31" s="41"/>
      <c r="F31" s="41"/>
      <c r="G31" s="41"/>
      <c r="H31" s="41"/>
      <c r="I31" s="41"/>
      <c r="J31" s="41"/>
      <c r="K31" s="41"/>
      <c r="L31" s="46" t="s">
        <v>36</v>
      </c>
      <c r="M31" s="46"/>
      <c r="N31" s="46"/>
      <c r="O31" s="46"/>
      <c r="P31" s="46"/>
      <c r="Q31" s="41"/>
      <c r="R31" s="41"/>
      <c r="S31" s="41"/>
      <c r="T31" s="41"/>
      <c r="U31" s="41"/>
      <c r="V31" s="41"/>
      <c r="W31" s="46" t="s">
        <v>37</v>
      </c>
      <c r="X31" s="46"/>
      <c r="Y31" s="46"/>
      <c r="Z31" s="46"/>
      <c r="AA31" s="46"/>
      <c r="AB31" s="46"/>
      <c r="AC31" s="46"/>
      <c r="AD31" s="46"/>
      <c r="AE31" s="46"/>
      <c r="AF31" s="41"/>
      <c r="AG31" s="41"/>
      <c r="AH31" s="41"/>
      <c r="AI31" s="41"/>
      <c r="AJ31" s="41"/>
      <c r="AK31" s="46" t="s">
        <v>38</v>
      </c>
      <c r="AL31" s="46"/>
      <c r="AM31" s="46"/>
      <c r="AN31" s="46"/>
      <c r="AO31" s="46"/>
      <c r="AP31" s="41"/>
      <c r="AQ31" s="41"/>
      <c r="AR31" s="42"/>
      <c r="BE31" s="30"/>
    </row>
    <row r="32" s="3" customFormat="1" ht="14.4" customHeight="1">
      <c r="A32" s="3"/>
      <c r="B32" s="47"/>
      <c r="C32" s="48"/>
      <c r="D32" s="31" t="s">
        <v>39</v>
      </c>
      <c r="E32" s="48"/>
      <c r="F32" s="31" t="s">
        <v>40</v>
      </c>
      <c r="G32" s="48"/>
      <c r="H32" s="48"/>
      <c r="I32" s="48"/>
      <c r="J32" s="48"/>
      <c r="K32" s="48"/>
      <c r="L32" s="49">
        <v>0.20999999999999999</v>
      </c>
      <c r="M32" s="48"/>
      <c r="N32" s="48"/>
      <c r="O32" s="48"/>
      <c r="P32" s="48"/>
      <c r="Q32" s="48"/>
      <c r="R32" s="48"/>
      <c r="S32" s="48"/>
      <c r="T32" s="48"/>
      <c r="U32" s="48"/>
      <c r="V32" s="48"/>
      <c r="W32" s="50">
        <f>ROUND(AZ94 + SUM(CD98:CD102), 2)</f>
        <v>0</v>
      </c>
      <c r="X32" s="48"/>
      <c r="Y32" s="48"/>
      <c r="Z32" s="48"/>
      <c r="AA32" s="48"/>
      <c r="AB32" s="48"/>
      <c r="AC32" s="48"/>
      <c r="AD32" s="48"/>
      <c r="AE32" s="48"/>
      <c r="AF32" s="48"/>
      <c r="AG32" s="48"/>
      <c r="AH32" s="48"/>
      <c r="AI32" s="48"/>
      <c r="AJ32" s="48"/>
      <c r="AK32" s="50">
        <f>ROUND(AV94 + SUM(BY98:BY102), 2)</f>
        <v>0</v>
      </c>
      <c r="AL32" s="48"/>
      <c r="AM32" s="48"/>
      <c r="AN32" s="48"/>
      <c r="AO32" s="48"/>
      <c r="AP32" s="48"/>
      <c r="AQ32" s="48"/>
      <c r="AR32" s="51"/>
      <c r="BE32" s="52"/>
    </row>
    <row r="33" s="3" customFormat="1" ht="14.4" customHeight="1">
      <c r="A33" s="3"/>
      <c r="B33" s="47"/>
      <c r="C33" s="48"/>
      <c r="D33" s="48"/>
      <c r="E33" s="48"/>
      <c r="F33" s="31" t="s">
        <v>41</v>
      </c>
      <c r="G33" s="48"/>
      <c r="H33" s="48"/>
      <c r="I33" s="48"/>
      <c r="J33" s="48"/>
      <c r="K33" s="48"/>
      <c r="L33" s="49">
        <v>0.14999999999999999</v>
      </c>
      <c r="M33" s="48"/>
      <c r="N33" s="48"/>
      <c r="O33" s="48"/>
      <c r="P33" s="48"/>
      <c r="Q33" s="48"/>
      <c r="R33" s="48"/>
      <c r="S33" s="48"/>
      <c r="T33" s="48"/>
      <c r="U33" s="48"/>
      <c r="V33" s="48"/>
      <c r="W33" s="50">
        <f>ROUND(BA94 + SUM(CE98:CE102), 2)</f>
        <v>0</v>
      </c>
      <c r="X33" s="48"/>
      <c r="Y33" s="48"/>
      <c r="Z33" s="48"/>
      <c r="AA33" s="48"/>
      <c r="AB33" s="48"/>
      <c r="AC33" s="48"/>
      <c r="AD33" s="48"/>
      <c r="AE33" s="48"/>
      <c r="AF33" s="48"/>
      <c r="AG33" s="48"/>
      <c r="AH33" s="48"/>
      <c r="AI33" s="48"/>
      <c r="AJ33" s="48"/>
      <c r="AK33" s="50">
        <f>ROUND(AW94 + SUM(BZ98:BZ102), 2)</f>
        <v>0</v>
      </c>
      <c r="AL33" s="48"/>
      <c r="AM33" s="48"/>
      <c r="AN33" s="48"/>
      <c r="AO33" s="48"/>
      <c r="AP33" s="48"/>
      <c r="AQ33" s="48"/>
      <c r="AR33" s="51"/>
      <c r="BE33" s="52"/>
    </row>
    <row r="34" hidden="1" s="3" customFormat="1" ht="14.4" customHeight="1">
      <c r="A34" s="3"/>
      <c r="B34" s="47"/>
      <c r="C34" s="48"/>
      <c r="D34" s="48"/>
      <c r="E34" s="48"/>
      <c r="F34" s="31" t="s">
        <v>42</v>
      </c>
      <c r="G34" s="48"/>
      <c r="H34" s="48"/>
      <c r="I34" s="48"/>
      <c r="J34" s="48"/>
      <c r="K34" s="48"/>
      <c r="L34" s="49">
        <v>0.20999999999999999</v>
      </c>
      <c r="M34" s="48"/>
      <c r="N34" s="48"/>
      <c r="O34" s="48"/>
      <c r="P34" s="48"/>
      <c r="Q34" s="48"/>
      <c r="R34" s="48"/>
      <c r="S34" s="48"/>
      <c r="T34" s="48"/>
      <c r="U34" s="48"/>
      <c r="V34" s="48"/>
      <c r="W34" s="50">
        <f>ROUND(BB94 + SUM(CF98:CF102), 2)</f>
        <v>0</v>
      </c>
      <c r="X34" s="48"/>
      <c r="Y34" s="48"/>
      <c r="Z34" s="48"/>
      <c r="AA34" s="48"/>
      <c r="AB34" s="48"/>
      <c r="AC34" s="48"/>
      <c r="AD34" s="48"/>
      <c r="AE34" s="48"/>
      <c r="AF34" s="48"/>
      <c r="AG34" s="48"/>
      <c r="AH34" s="48"/>
      <c r="AI34" s="48"/>
      <c r="AJ34" s="48"/>
      <c r="AK34" s="50">
        <v>0</v>
      </c>
      <c r="AL34" s="48"/>
      <c r="AM34" s="48"/>
      <c r="AN34" s="48"/>
      <c r="AO34" s="48"/>
      <c r="AP34" s="48"/>
      <c r="AQ34" s="48"/>
      <c r="AR34" s="51"/>
      <c r="BE34" s="52"/>
    </row>
    <row r="35" hidden="1" s="3" customFormat="1" ht="14.4" customHeight="1">
      <c r="A35" s="3"/>
      <c r="B35" s="47"/>
      <c r="C35" s="48"/>
      <c r="D35" s="48"/>
      <c r="E35" s="48"/>
      <c r="F35" s="31" t="s">
        <v>43</v>
      </c>
      <c r="G35" s="48"/>
      <c r="H35" s="48"/>
      <c r="I35" s="48"/>
      <c r="J35" s="48"/>
      <c r="K35" s="48"/>
      <c r="L35" s="49">
        <v>0.14999999999999999</v>
      </c>
      <c r="M35" s="48"/>
      <c r="N35" s="48"/>
      <c r="O35" s="48"/>
      <c r="P35" s="48"/>
      <c r="Q35" s="48"/>
      <c r="R35" s="48"/>
      <c r="S35" s="48"/>
      <c r="T35" s="48"/>
      <c r="U35" s="48"/>
      <c r="V35" s="48"/>
      <c r="W35" s="50">
        <f>ROUND(BC94 + SUM(CG98:CG102), 2)</f>
        <v>0</v>
      </c>
      <c r="X35" s="48"/>
      <c r="Y35" s="48"/>
      <c r="Z35" s="48"/>
      <c r="AA35" s="48"/>
      <c r="AB35" s="48"/>
      <c r="AC35" s="48"/>
      <c r="AD35" s="48"/>
      <c r="AE35" s="48"/>
      <c r="AF35" s="48"/>
      <c r="AG35" s="48"/>
      <c r="AH35" s="48"/>
      <c r="AI35" s="48"/>
      <c r="AJ35" s="48"/>
      <c r="AK35" s="50">
        <v>0</v>
      </c>
      <c r="AL35" s="48"/>
      <c r="AM35" s="48"/>
      <c r="AN35" s="48"/>
      <c r="AO35" s="48"/>
      <c r="AP35" s="48"/>
      <c r="AQ35" s="48"/>
      <c r="AR35" s="51"/>
      <c r="BE35" s="3"/>
    </row>
    <row r="36" hidden="1" s="3" customFormat="1" ht="14.4" customHeight="1">
      <c r="A36" s="3"/>
      <c r="B36" s="47"/>
      <c r="C36" s="48"/>
      <c r="D36" s="48"/>
      <c r="E36" s="48"/>
      <c r="F36" s="31" t="s">
        <v>44</v>
      </c>
      <c r="G36" s="48"/>
      <c r="H36" s="48"/>
      <c r="I36" s="48"/>
      <c r="J36" s="48"/>
      <c r="K36" s="48"/>
      <c r="L36" s="49">
        <v>0</v>
      </c>
      <c r="M36" s="48"/>
      <c r="N36" s="48"/>
      <c r="O36" s="48"/>
      <c r="P36" s="48"/>
      <c r="Q36" s="48"/>
      <c r="R36" s="48"/>
      <c r="S36" s="48"/>
      <c r="T36" s="48"/>
      <c r="U36" s="48"/>
      <c r="V36" s="48"/>
      <c r="W36" s="50">
        <f>ROUND(BD94 + SUM(CH98:CH102), 2)</f>
        <v>0</v>
      </c>
      <c r="X36" s="48"/>
      <c r="Y36" s="48"/>
      <c r="Z36" s="48"/>
      <c r="AA36" s="48"/>
      <c r="AB36" s="48"/>
      <c r="AC36" s="48"/>
      <c r="AD36" s="48"/>
      <c r="AE36" s="48"/>
      <c r="AF36" s="48"/>
      <c r="AG36" s="48"/>
      <c r="AH36" s="48"/>
      <c r="AI36" s="48"/>
      <c r="AJ36" s="48"/>
      <c r="AK36" s="50">
        <v>0</v>
      </c>
      <c r="AL36" s="48"/>
      <c r="AM36" s="48"/>
      <c r="AN36" s="48"/>
      <c r="AO36" s="48"/>
      <c r="AP36" s="48"/>
      <c r="AQ36" s="48"/>
      <c r="AR36" s="51"/>
      <c r="BE36" s="3"/>
    </row>
    <row r="37" s="2" customFormat="1" ht="6.96"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2"/>
      <c r="BE37" s="39"/>
    </row>
    <row r="38" s="2" customFormat="1" ht="25.92" customHeight="1">
      <c r="A38" s="39"/>
      <c r="B38" s="40"/>
      <c r="C38" s="53"/>
      <c r="D38" s="54" t="s">
        <v>45</v>
      </c>
      <c r="E38" s="55"/>
      <c r="F38" s="55"/>
      <c r="G38" s="55"/>
      <c r="H38" s="55"/>
      <c r="I38" s="55"/>
      <c r="J38" s="55"/>
      <c r="K38" s="55"/>
      <c r="L38" s="55"/>
      <c r="M38" s="55"/>
      <c r="N38" s="55"/>
      <c r="O38" s="55"/>
      <c r="P38" s="55"/>
      <c r="Q38" s="55"/>
      <c r="R38" s="55"/>
      <c r="S38" s="55"/>
      <c r="T38" s="56" t="s">
        <v>46</v>
      </c>
      <c r="U38" s="55"/>
      <c r="V38" s="55"/>
      <c r="W38" s="55"/>
      <c r="X38" s="57" t="s">
        <v>47</v>
      </c>
      <c r="Y38" s="55"/>
      <c r="Z38" s="55"/>
      <c r="AA38" s="55"/>
      <c r="AB38" s="55"/>
      <c r="AC38" s="55"/>
      <c r="AD38" s="55"/>
      <c r="AE38" s="55"/>
      <c r="AF38" s="55"/>
      <c r="AG38" s="55"/>
      <c r="AH38" s="55"/>
      <c r="AI38" s="55"/>
      <c r="AJ38" s="55"/>
      <c r="AK38" s="58">
        <f>SUM(AK29:AK36)</f>
        <v>0</v>
      </c>
      <c r="AL38" s="55"/>
      <c r="AM38" s="55"/>
      <c r="AN38" s="55"/>
      <c r="AO38" s="59"/>
      <c r="AP38" s="53"/>
      <c r="AQ38" s="53"/>
      <c r="AR38" s="42"/>
      <c r="BE38" s="39"/>
    </row>
    <row r="39" s="2" customFormat="1" ht="6.96" customHeight="1">
      <c r="A39" s="39"/>
      <c r="B39" s="40"/>
      <c r="C39" s="41"/>
      <c r="D39" s="41"/>
      <c r="E39" s="41"/>
      <c r="F39" s="41"/>
      <c r="G39" s="41"/>
      <c r="H39" s="41"/>
      <c r="I39" s="41"/>
      <c r="J39" s="41"/>
      <c r="K39" s="41"/>
      <c r="L39" s="41"/>
      <c r="M39" s="41"/>
      <c r="N39" s="41"/>
      <c r="O39" s="41"/>
      <c r="P39" s="41"/>
      <c r="Q39" s="41"/>
      <c r="R39" s="41"/>
      <c r="S39" s="41"/>
      <c r="T39" s="41"/>
      <c r="U39" s="41"/>
      <c r="V39" s="41"/>
      <c r="W39" s="41"/>
      <c r="X39" s="41"/>
      <c r="Y39" s="41"/>
      <c r="Z39" s="41"/>
      <c r="AA39" s="41"/>
      <c r="AB39" s="41"/>
      <c r="AC39" s="41"/>
      <c r="AD39" s="41"/>
      <c r="AE39" s="41"/>
      <c r="AF39" s="41"/>
      <c r="AG39" s="41"/>
      <c r="AH39" s="41"/>
      <c r="AI39" s="41"/>
      <c r="AJ39" s="41"/>
      <c r="AK39" s="41"/>
      <c r="AL39" s="41"/>
      <c r="AM39" s="41"/>
      <c r="AN39" s="41"/>
      <c r="AO39" s="41"/>
      <c r="AP39" s="41"/>
      <c r="AQ39" s="41"/>
      <c r="AR39" s="42"/>
      <c r="BE39" s="39"/>
    </row>
    <row r="40" s="2" customFormat="1" ht="14.4" customHeight="1">
      <c r="A40" s="39"/>
      <c r="B40" s="40"/>
      <c r="C40" s="41"/>
      <c r="D40" s="41"/>
      <c r="E40" s="41"/>
      <c r="F40" s="41"/>
      <c r="G40" s="41"/>
      <c r="H40" s="41"/>
      <c r="I40" s="41"/>
      <c r="J40" s="41"/>
      <c r="K40" s="41"/>
      <c r="L40" s="41"/>
      <c r="M40" s="41"/>
      <c r="N40" s="41"/>
      <c r="O40" s="41"/>
      <c r="P40" s="41"/>
      <c r="Q40" s="41"/>
      <c r="R40" s="41"/>
      <c r="S40" s="41"/>
      <c r="T40" s="41"/>
      <c r="U40" s="41"/>
      <c r="V40" s="41"/>
      <c r="W40" s="41"/>
      <c r="X40" s="41"/>
      <c r="Y40" s="41"/>
      <c r="Z40" s="41"/>
      <c r="AA40" s="41"/>
      <c r="AB40" s="41"/>
      <c r="AC40" s="41"/>
      <c r="AD40" s="41"/>
      <c r="AE40" s="41"/>
      <c r="AF40" s="41"/>
      <c r="AG40" s="41"/>
      <c r="AH40" s="41"/>
      <c r="AI40" s="41"/>
      <c r="AJ40" s="41"/>
      <c r="AK40" s="41"/>
      <c r="AL40" s="41"/>
      <c r="AM40" s="41"/>
      <c r="AN40" s="41"/>
      <c r="AO40" s="41"/>
      <c r="AP40" s="41"/>
      <c r="AQ40" s="41"/>
      <c r="AR40" s="42"/>
      <c r="BE40" s="39"/>
    </row>
    <row r="41"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2" customFormat="1" ht="14.4" customHeight="1">
      <c r="B49" s="60"/>
      <c r="C49" s="61"/>
      <c r="D49" s="62" t="s">
        <v>48</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49</v>
      </c>
      <c r="AI49" s="63"/>
      <c r="AJ49" s="63"/>
      <c r="AK49" s="63"/>
      <c r="AL49" s="63"/>
      <c r="AM49" s="63"/>
      <c r="AN49" s="63"/>
      <c r="AO49" s="63"/>
      <c r="AP49" s="61"/>
      <c r="AQ49" s="61"/>
      <c r="AR49" s="64"/>
    </row>
    <row r="50">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2" customFormat="1">
      <c r="A60" s="39"/>
      <c r="B60" s="40"/>
      <c r="C60" s="41"/>
      <c r="D60" s="65" t="s">
        <v>50</v>
      </c>
      <c r="E60" s="44"/>
      <c r="F60" s="44"/>
      <c r="G60" s="44"/>
      <c r="H60" s="44"/>
      <c r="I60" s="44"/>
      <c r="J60" s="44"/>
      <c r="K60" s="44"/>
      <c r="L60" s="44"/>
      <c r="M60" s="44"/>
      <c r="N60" s="44"/>
      <c r="O60" s="44"/>
      <c r="P60" s="44"/>
      <c r="Q60" s="44"/>
      <c r="R60" s="44"/>
      <c r="S60" s="44"/>
      <c r="T60" s="44"/>
      <c r="U60" s="44"/>
      <c r="V60" s="65" t="s">
        <v>51</v>
      </c>
      <c r="W60" s="44"/>
      <c r="X60" s="44"/>
      <c r="Y60" s="44"/>
      <c r="Z60" s="44"/>
      <c r="AA60" s="44"/>
      <c r="AB60" s="44"/>
      <c r="AC60" s="44"/>
      <c r="AD60" s="44"/>
      <c r="AE60" s="44"/>
      <c r="AF60" s="44"/>
      <c r="AG60" s="44"/>
      <c r="AH60" s="65" t="s">
        <v>50</v>
      </c>
      <c r="AI60" s="44"/>
      <c r="AJ60" s="44"/>
      <c r="AK60" s="44"/>
      <c r="AL60" s="44"/>
      <c r="AM60" s="65" t="s">
        <v>51</v>
      </c>
      <c r="AN60" s="44"/>
      <c r="AO60" s="44"/>
      <c r="AP60" s="41"/>
      <c r="AQ60" s="41"/>
      <c r="AR60" s="42"/>
      <c r="BE60" s="39"/>
    </row>
    <row r="61">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2" customFormat="1">
      <c r="A64" s="39"/>
      <c r="B64" s="40"/>
      <c r="C64" s="41"/>
      <c r="D64" s="62" t="s">
        <v>52</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53</v>
      </c>
      <c r="AI64" s="66"/>
      <c r="AJ64" s="66"/>
      <c r="AK64" s="66"/>
      <c r="AL64" s="66"/>
      <c r="AM64" s="66"/>
      <c r="AN64" s="66"/>
      <c r="AO64" s="66"/>
      <c r="AP64" s="41"/>
      <c r="AQ64" s="41"/>
      <c r="AR64" s="42"/>
      <c r="BE64" s="39"/>
    </row>
    <row r="6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2" customFormat="1">
      <c r="A75" s="39"/>
      <c r="B75" s="40"/>
      <c r="C75" s="41"/>
      <c r="D75" s="65" t="s">
        <v>50</v>
      </c>
      <c r="E75" s="44"/>
      <c r="F75" s="44"/>
      <c r="G75" s="44"/>
      <c r="H75" s="44"/>
      <c r="I75" s="44"/>
      <c r="J75" s="44"/>
      <c r="K75" s="44"/>
      <c r="L75" s="44"/>
      <c r="M75" s="44"/>
      <c r="N75" s="44"/>
      <c r="O75" s="44"/>
      <c r="P75" s="44"/>
      <c r="Q75" s="44"/>
      <c r="R75" s="44"/>
      <c r="S75" s="44"/>
      <c r="T75" s="44"/>
      <c r="U75" s="44"/>
      <c r="V75" s="65" t="s">
        <v>51</v>
      </c>
      <c r="W75" s="44"/>
      <c r="X75" s="44"/>
      <c r="Y75" s="44"/>
      <c r="Z75" s="44"/>
      <c r="AA75" s="44"/>
      <c r="AB75" s="44"/>
      <c r="AC75" s="44"/>
      <c r="AD75" s="44"/>
      <c r="AE75" s="44"/>
      <c r="AF75" s="44"/>
      <c r="AG75" s="44"/>
      <c r="AH75" s="65" t="s">
        <v>50</v>
      </c>
      <c r="AI75" s="44"/>
      <c r="AJ75" s="44"/>
      <c r="AK75" s="44"/>
      <c r="AL75" s="44"/>
      <c r="AM75" s="65" t="s">
        <v>51</v>
      </c>
      <c r="AN75" s="44"/>
      <c r="AO75" s="44"/>
      <c r="AP75" s="41"/>
      <c r="AQ75" s="41"/>
      <c r="AR75" s="42"/>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2"/>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2"/>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2"/>
      <c r="BE81" s="39"/>
    </row>
    <row r="82" s="2" customFormat="1" ht="24.96" customHeight="1">
      <c r="A82" s="39"/>
      <c r="B82" s="40"/>
      <c r="C82" s="22" t="s">
        <v>54</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2"/>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2"/>
      <c r="BE83" s="39"/>
    </row>
    <row r="84" s="4" customFormat="1" ht="12" customHeight="1">
      <c r="A84" s="4"/>
      <c r="B84" s="71"/>
      <c r="C84" s="31" t="s">
        <v>13</v>
      </c>
      <c r="D84" s="72"/>
      <c r="E84" s="72"/>
      <c r="F84" s="72"/>
      <c r="G84" s="72"/>
      <c r="H84" s="72"/>
      <c r="I84" s="72"/>
      <c r="J84" s="72"/>
      <c r="K84" s="72"/>
      <c r="L84" s="72" t="str">
        <f>K5</f>
        <v>3127-20</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Mokřad v k. ú. Rakvice</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2"/>
      <c r="BE86" s="39"/>
    </row>
    <row r="87" s="2" customFormat="1" ht="12" customHeight="1">
      <c r="A87" s="39"/>
      <c r="B87" s="40"/>
      <c r="C87" s="31" t="s">
        <v>20</v>
      </c>
      <c r="D87" s="41"/>
      <c r="E87" s="41"/>
      <c r="F87" s="41"/>
      <c r="G87" s="41"/>
      <c r="H87" s="41"/>
      <c r="I87" s="41"/>
      <c r="J87" s="41"/>
      <c r="K87" s="41"/>
      <c r="L87" s="79" t="str">
        <f>IF(K8="","",K8)</f>
        <v xml:space="preserve"> </v>
      </c>
      <c r="M87" s="41"/>
      <c r="N87" s="41"/>
      <c r="O87" s="41"/>
      <c r="P87" s="41"/>
      <c r="Q87" s="41"/>
      <c r="R87" s="41"/>
      <c r="S87" s="41"/>
      <c r="T87" s="41"/>
      <c r="U87" s="41"/>
      <c r="V87" s="41"/>
      <c r="W87" s="41"/>
      <c r="X87" s="41"/>
      <c r="Y87" s="41"/>
      <c r="Z87" s="41"/>
      <c r="AA87" s="41"/>
      <c r="AB87" s="41"/>
      <c r="AC87" s="41"/>
      <c r="AD87" s="41"/>
      <c r="AE87" s="41"/>
      <c r="AF87" s="41"/>
      <c r="AG87" s="41"/>
      <c r="AH87" s="41"/>
      <c r="AI87" s="31" t="s">
        <v>22</v>
      </c>
      <c r="AJ87" s="41"/>
      <c r="AK87" s="41"/>
      <c r="AL87" s="41"/>
      <c r="AM87" s="80" t="str">
        <f>IF(AN8= "","",AN8)</f>
        <v>13. 9. 2021</v>
      </c>
      <c r="AN87" s="80"/>
      <c r="AO87" s="41"/>
      <c r="AP87" s="41"/>
      <c r="AQ87" s="41"/>
      <c r="AR87" s="42"/>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2"/>
      <c r="BE88" s="39"/>
    </row>
    <row r="89" s="2" customFormat="1" ht="15.15" customHeight="1">
      <c r="A89" s="39"/>
      <c r="B89" s="40"/>
      <c r="C89" s="31" t="s">
        <v>24</v>
      </c>
      <c r="D89" s="41"/>
      <c r="E89" s="41"/>
      <c r="F89" s="41"/>
      <c r="G89" s="41"/>
      <c r="H89" s="41"/>
      <c r="I89" s="41"/>
      <c r="J89" s="41"/>
      <c r="K89" s="41"/>
      <c r="L89" s="72" t="str">
        <f>IF(E11= "","",E11)</f>
        <v xml:space="preserve"> </v>
      </c>
      <c r="M89" s="41"/>
      <c r="N89" s="41"/>
      <c r="O89" s="41"/>
      <c r="P89" s="41"/>
      <c r="Q89" s="41"/>
      <c r="R89" s="41"/>
      <c r="S89" s="41"/>
      <c r="T89" s="41"/>
      <c r="U89" s="41"/>
      <c r="V89" s="41"/>
      <c r="W89" s="41"/>
      <c r="X89" s="41"/>
      <c r="Y89" s="41"/>
      <c r="Z89" s="41"/>
      <c r="AA89" s="41"/>
      <c r="AB89" s="41"/>
      <c r="AC89" s="41"/>
      <c r="AD89" s="41"/>
      <c r="AE89" s="41"/>
      <c r="AF89" s="41"/>
      <c r="AG89" s="41"/>
      <c r="AH89" s="41"/>
      <c r="AI89" s="31" t="s">
        <v>29</v>
      </c>
      <c r="AJ89" s="41"/>
      <c r="AK89" s="41"/>
      <c r="AL89" s="41"/>
      <c r="AM89" s="81" t="str">
        <f>IF(E17="","",E17)</f>
        <v xml:space="preserve"> </v>
      </c>
      <c r="AN89" s="72"/>
      <c r="AO89" s="72"/>
      <c r="AP89" s="72"/>
      <c r="AQ89" s="41"/>
      <c r="AR89" s="42"/>
      <c r="AS89" s="82" t="s">
        <v>55</v>
      </c>
      <c r="AT89" s="83"/>
      <c r="AU89" s="84"/>
      <c r="AV89" s="84"/>
      <c r="AW89" s="84"/>
      <c r="AX89" s="84"/>
      <c r="AY89" s="84"/>
      <c r="AZ89" s="84"/>
      <c r="BA89" s="84"/>
      <c r="BB89" s="84"/>
      <c r="BC89" s="84"/>
      <c r="BD89" s="85"/>
      <c r="BE89" s="39"/>
    </row>
    <row r="90" s="2" customFormat="1" ht="15.15" customHeight="1">
      <c r="A90" s="39"/>
      <c r="B90" s="40"/>
      <c r="C90" s="31" t="s">
        <v>27</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1" t="s">
        <v>31</v>
      </c>
      <c r="AJ90" s="41"/>
      <c r="AK90" s="41"/>
      <c r="AL90" s="41"/>
      <c r="AM90" s="81" t="str">
        <f>IF(E20="","",E20)</f>
        <v xml:space="preserve"> </v>
      </c>
      <c r="AN90" s="72"/>
      <c r="AO90" s="72"/>
      <c r="AP90" s="72"/>
      <c r="AQ90" s="41"/>
      <c r="AR90" s="42"/>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2"/>
      <c r="AS91" s="90"/>
      <c r="AT91" s="91"/>
      <c r="AU91" s="92"/>
      <c r="AV91" s="92"/>
      <c r="AW91" s="92"/>
      <c r="AX91" s="92"/>
      <c r="AY91" s="92"/>
      <c r="AZ91" s="92"/>
      <c r="BA91" s="92"/>
      <c r="BB91" s="92"/>
      <c r="BC91" s="92"/>
      <c r="BD91" s="93"/>
      <c r="BE91" s="39"/>
    </row>
    <row r="92" s="2" customFormat="1" ht="29.28" customHeight="1">
      <c r="A92" s="39"/>
      <c r="B92" s="40"/>
      <c r="C92" s="94" t="s">
        <v>56</v>
      </c>
      <c r="D92" s="95"/>
      <c r="E92" s="95"/>
      <c r="F92" s="95"/>
      <c r="G92" s="95"/>
      <c r="H92" s="96"/>
      <c r="I92" s="97" t="s">
        <v>57</v>
      </c>
      <c r="J92" s="95"/>
      <c r="K92" s="95"/>
      <c r="L92" s="95"/>
      <c r="M92" s="95"/>
      <c r="N92" s="95"/>
      <c r="O92" s="95"/>
      <c r="P92" s="95"/>
      <c r="Q92" s="95"/>
      <c r="R92" s="95"/>
      <c r="S92" s="95"/>
      <c r="T92" s="95"/>
      <c r="U92" s="95"/>
      <c r="V92" s="95"/>
      <c r="W92" s="95"/>
      <c r="X92" s="95"/>
      <c r="Y92" s="95"/>
      <c r="Z92" s="95"/>
      <c r="AA92" s="95"/>
      <c r="AB92" s="95"/>
      <c r="AC92" s="95"/>
      <c r="AD92" s="95"/>
      <c r="AE92" s="95"/>
      <c r="AF92" s="95"/>
      <c r="AG92" s="98" t="s">
        <v>58</v>
      </c>
      <c r="AH92" s="95"/>
      <c r="AI92" s="95"/>
      <c r="AJ92" s="95"/>
      <c r="AK92" s="95"/>
      <c r="AL92" s="95"/>
      <c r="AM92" s="95"/>
      <c r="AN92" s="97" t="s">
        <v>59</v>
      </c>
      <c r="AO92" s="95"/>
      <c r="AP92" s="99"/>
      <c r="AQ92" s="100" t="s">
        <v>60</v>
      </c>
      <c r="AR92" s="42"/>
      <c r="AS92" s="101" t="s">
        <v>61</v>
      </c>
      <c r="AT92" s="102" t="s">
        <v>62</v>
      </c>
      <c r="AU92" s="102" t="s">
        <v>63</v>
      </c>
      <c r="AV92" s="102" t="s">
        <v>64</v>
      </c>
      <c r="AW92" s="102" t="s">
        <v>65</v>
      </c>
      <c r="AX92" s="102" t="s">
        <v>66</v>
      </c>
      <c r="AY92" s="102" t="s">
        <v>67</v>
      </c>
      <c r="AZ92" s="102" t="s">
        <v>68</v>
      </c>
      <c r="BA92" s="102" t="s">
        <v>69</v>
      </c>
      <c r="BB92" s="102" t="s">
        <v>70</v>
      </c>
      <c r="BC92" s="102" t="s">
        <v>71</v>
      </c>
      <c r="BD92" s="103" t="s">
        <v>72</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2"/>
      <c r="AS93" s="104"/>
      <c r="AT93" s="105"/>
      <c r="AU93" s="105"/>
      <c r="AV93" s="105"/>
      <c r="AW93" s="105"/>
      <c r="AX93" s="105"/>
      <c r="AY93" s="105"/>
      <c r="AZ93" s="105"/>
      <c r="BA93" s="105"/>
      <c r="BB93" s="105"/>
      <c r="BC93" s="105"/>
      <c r="BD93" s="106"/>
      <c r="BE93" s="39"/>
    </row>
    <row r="94" s="6" customFormat="1" ht="32.4" customHeight="1">
      <c r="A94" s="6"/>
      <c r="B94" s="107"/>
      <c r="C94" s="108" t="s">
        <v>73</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ROUND(SUM(AG95:AG96),2)</f>
        <v>0</v>
      </c>
      <c r="AH94" s="110"/>
      <c r="AI94" s="110"/>
      <c r="AJ94" s="110"/>
      <c r="AK94" s="110"/>
      <c r="AL94" s="110"/>
      <c r="AM94" s="110"/>
      <c r="AN94" s="111">
        <f>SUM(AG94,AT94)</f>
        <v>0</v>
      </c>
      <c r="AO94" s="111"/>
      <c r="AP94" s="111"/>
      <c r="AQ94" s="112" t="s">
        <v>1</v>
      </c>
      <c r="AR94" s="113"/>
      <c r="AS94" s="114">
        <f>ROUND(SUM(AS95:AS96),2)</f>
        <v>0</v>
      </c>
      <c r="AT94" s="115">
        <f>ROUND(SUM(AV94:AW94),2)</f>
        <v>0</v>
      </c>
      <c r="AU94" s="116">
        <f>ROUND(SUM(AU95:AU96),5)</f>
        <v>0</v>
      </c>
      <c r="AV94" s="115">
        <f>ROUND(AZ94*L32,2)</f>
        <v>0</v>
      </c>
      <c r="AW94" s="115">
        <f>ROUND(BA94*L33,2)</f>
        <v>0</v>
      </c>
      <c r="AX94" s="115">
        <f>ROUND(BB94*L32,2)</f>
        <v>0</v>
      </c>
      <c r="AY94" s="115">
        <f>ROUND(BC94*L33,2)</f>
        <v>0</v>
      </c>
      <c r="AZ94" s="115">
        <f>ROUND(SUM(AZ95:AZ96),2)</f>
        <v>0</v>
      </c>
      <c r="BA94" s="115">
        <f>ROUND(SUM(BA95:BA96),2)</f>
        <v>0</v>
      </c>
      <c r="BB94" s="115">
        <f>ROUND(SUM(BB95:BB96),2)</f>
        <v>0</v>
      </c>
      <c r="BC94" s="115">
        <f>ROUND(SUM(BC95:BC96),2)</f>
        <v>0</v>
      </c>
      <c r="BD94" s="117">
        <f>ROUND(SUM(BD95:BD96),2)</f>
        <v>0</v>
      </c>
      <c r="BE94" s="6"/>
      <c r="BS94" s="118" t="s">
        <v>74</v>
      </c>
      <c r="BT94" s="118" t="s">
        <v>75</v>
      </c>
      <c r="BU94" s="119" t="s">
        <v>76</v>
      </c>
      <c r="BV94" s="118" t="s">
        <v>77</v>
      </c>
      <c r="BW94" s="118" t="s">
        <v>5</v>
      </c>
      <c r="BX94" s="118" t="s">
        <v>78</v>
      </c>
      <c r="CL94" s="118" t="s">
        <v>1</v>
      </c>
    </row>
    <row r="95" s="7" customFormat="1" ht="16.5" customHeight="1">
      <c r="A95" s="120" t="s">
        <v>79</v>
      </c>
      <c r="B95" s="121"/>
      <c r="C95" s="122"/>
      <c r="D95" s="123" t="s">
        <v>14</v>
      </c>
      <c r="E95" s="123"/>
      <c r="F95" s="123"/>
      <c r="G95" s="123"/>
      <c r="H95" s="123"/>
      <c r="I95" s="124"/>
      <c r="J95" s="123" t="s">
        <v>80</v>
      </c>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5">
        <f>'3127-20 - Mokřad'!J30</f>
        <v>0</v>
      </c>
      <c r="AH95" s="124"/>
      <c r="AI95" s="124"/>
      <c r="AJ95" s="124"/>
      <c r="AK95" s="124"/>
      <c r="AL95" s="124"/>
      <c r="AM95" s="124"/>
      <c r="AN95" s="125">
        <f>SUM(AG95,AT95)</f>
        <v>0</v>
      </c>
      <c r="AO95" s="124"/>
      <c r="AP95" s="124"/>
      <c r="AQ95" s="126" t="s">
        <v>81</v>
      </c>
      <c r="AR95" s="127"/>
      <c r="AS95" s="128">
        <v>0</v>
      </c>
      <c r="AT95" s="129">
        <f>ROUND(SUM(AV95:AW95),2)</f>
        <v>0</v>
      </c>
      <c r="AU95" s="130">
        <f>'3127-20 - Mokřad'!P118</f>
        <v>0</v>
      </c>
      <c r="AV95" s="129">
        <f>'3127-20 - Mokřad'!J33</f>
        <v>0</v>
      </c>
      <c r="AW95" s="129">
        <f>'3127-20 - Mokřad'!J34</f>
        <v>0</v>
      </c>
      <c r="AX95" s="129">
        <f>'3127-20 - Mokřad'!J35</f>
        <v>0</v>
      </c>
      <c r="AY95" s="129">
        <f>'3127-20 - Mokřad'!J36</f>
        <v>0</v>
      </c>
      <c r="AZ95" s="129">
        <f>'3127-20 - Mokřad'!F33</f>
        <v>0</v>
      </c>
      <c r="BA95" s="129">
        <f>'3127-20 - Mokřad'!F34</f>
        <v>0</v>
      </c>
      <c r="BB95" s="129">
        <f>'3127-20 - Mokřad'!F35</f>
        <v>0</v>
      </c>
      <c r="BC95" s="129">
        <f>'3127-20 - Mokřad'!F36</f>
        <v>0</v>
      </c>
      <c r="BD95" s="131">
        <f>'3127-20 - Mokřad'!F37</f>
        <v>0</v>
      </c>
      <c r="BE95" s="7"/>
      <c r="BT95" s="132" t="s">
        <v>82</v>
      </c>
      <c r="BV95" s="132" t="s">
        <v>77</v>
      </c>
      <c r="BW95" s="132" t="s">
        <v>83</v>
      </c>
      <c r="BX95" s="132" t="s">
        <v>5</v>
      </c>
      <c r="CL95" s="132" t="s">
        <v>1</v>
      </c>
      <c r="CM95" s="132" t="s">
        <v>84</v>
      </c>
    </row>
    <row r="96" s="7" customFormat="1" ht="24.75" customHeight="1">
      <c r="A96" s="120" t="s">
        <v>79</v>
      </c>
      <c r="B96" s="121"/>
      <c r="C96" s="122"/>
      <c r="D96" s="123" t="s">
        <v>85</v>
      </c>
      <c r="E96" s="123"/>
      <c r="F96" s="123"/>
      <c r="G96" s="123"/>
      <c r="H96" s="123"/>
      <c r="I96" s="124"/>
      <c r="J96" s="123" t="s">
        <v>86</v>
      </c>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5">
        <f>'3127-20b - Vedlejší rozpo...'!J30</f>
        <v>0</v>
      </c>
      <c r="AH96" s="124"/>
      <c r="AI96" s="124"/>
      <c r="AJ96" s="124"/>
      <c r="AK96" s="124"/>
      <c r="AL96" s="124"/>
      <c r="AM96" s="124"/>
      <c r="AN96" s="125">
        <f>SUM(AG96,AT96)</f>
        <v>0</v>
      </c>
      <c r="AO96" s="124"/>
      <c r="AP96" s="124"/>
      <c r="AQ96" s="126" t="s">
        <v>81</v>
      </c>
      <c r="AR96" s="127"/>
      <c r="AS96" s="133">
        <v>0</v>
      </c>
      <c r="AT96" s="134">
        <f>ROUND(SUM(AV96:AW96),2)</f>
        <v>0</v>
      </c>
      <c r="AU96" s="135">
        <f>'3127-20b - Vedlejší rozpo...'!P116</f>
        <v>0</v>
      </c>
      <c r="AV96" s="134">
        <f>'3127-20b - Vedlejší rozpo...'!J33</f>
        <v>0</v>
      </c>
      <c r="AW96" s="134">
        <f>'3127-20b - Vedlejší rozpo...'!J34</f>
        <v>0</v>
      </c>
      <c r="AX96" s="134">
        <f>'3127-20b - Vedlejší rozpo...'!J35</f>
        <v>0</v>
      </c>
      <c r="AY96" s="134">
        <f>'3127-20b - Vedlejší rozpo...'!J36</f>
        <v>0</v>
      </c>
      <c r="AZ96" s="134">
        <f>'3127-20b - Vedlejší rozpo...'!F33</f>
        <v>0</v>
      </c>
      <c r="BA96" s="134">
        <f>'3127-20b - Vedlejší rozpo...'!F34</f>
        <v>0</v>
      </c>
      <c r="BB96" s="134">
        <f>'3127-20b - Vedlejší rozpo...'!F35</f>
        <v>0</v>
      </c>
      <c r="BC96" s="134">
        <f>'3127-20b - Vedlejší rozpo...'!F36</f>
        <v>0</v>
      </c>
      <c r="BD96" s="136">
        <f>'3127-20b - Vedlejší rozpo...'!F37</f>
        <v>0</v>
      </c>
      <c r="BE96" s="7"/>
      <c r="BT96" s="132" t="s">
        <v>82</v>
      </c>
      <c r="BV96" s="132" t="s">
        <v>77</v>
      </c>
      <c r="BW96" s="132" t="s">
        <v>87</v>
      </c>
      <c r="BX96" s="132" t="s">
        <v>5</v>
      </c>
      <c r="CL96" s="132" t="s">
        <v>1</v>
      </c>
      <c r="CM96" s="132" t="s">
        <v>84</v>
      </c>
    </row>
    <row r="97">
      <c r="B97" s="20"/>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c r="AC97" s="21"/>
      <c r="AD97" s="21"/>
      <c r="AE97" s="21"/>
      <c r="AF97" s="21"/>
      <c r="AG97" s="21"/>
      <c r="AH97" s="21"/>
      <c r="AI97" s="21"/>
      <c r="AJ97" s="21"/>
      <c r="AK97" s="21"/>
      <c r="AL97" s="21"/>
      <c r="AM97" s="21"/>
      <c r="AN97" s="21"/>
      <c r="AO97" s="21"/>
      <c r="AP97" s="21"/>
      <c r="AQ97" s="21"/>
      <c r="AR97" s="19"/>
    </row>
    <row r="98" s="2" customFormat="1" ht="30" customHeight="1">
      <c r="A98" s="39"/>
      <c r="B98" s="40"/>
      <c r="C98" s="108" t="s">
        <v>88</v>
      </c>
      <c r="D98" s="41"/>
      <c r="E98" s="41"/>
      <c r="F98" s="41"/>
      <c r="G98" s="41"/>
      <c r="H98" s="41"/>
      <c r="I98" s="41"/>
      <c r="J98" s="41"/>
      <c r="K98" s="41"/>
      <c r="L98" s="41"/>
      <c r="M98" s="41"/>
      <c r="N98" s="41"/>
      <c r="O98" s="41"/>
      <c r="P98" s="41"/>
      <c r="Q98" s="41"/>
      <c r="R98" s="41"/>
      <c r="S98" s="41"/>
      <c r="T98" s="41"/>
      <c r="U98" s="41"/>
      <c r="V98" s="41"/>
      <c r="W98" s="41"/>
      <c r="X98" s="41"/>
      <c r="Y98" s="41"/>
      <c r="Z98" s="41"/>
      <c r="AA98" s="41"/>
      <c r="AB98" s="41"/>
      <c r="AC98" s="41"/>
      <c r="AD98" s="41"/>
      <c r="AE98" s="41"/>
      <c r="AF98" s="41"/>
      <c r="AG98" s="111">
        <f>ROUND(SUM(AG99:AG102), 2)</f>
        <v>0</v>
      </c>
      <c r="AH98" s="111"/>
      <c r="AI98" s="111"/>
      <c r="AJ98" s="111"/>
      <c r="AK98" s="111"/>
      <c r="AL98" s="111"/>
      <c r="AM98" s="111"/>
      <c r="AN98" s="111">
        <f>ROUND(SUM(AN99:AN102), 2)</f>
        <v>0</v>
      </c>
      <c r="AO98" s="111"/>
      <c r="AP98" s="111"/>
      <c r="AQ98" s="137"/>
      <c r="AR98" s="42"/>
      <c r="AS98" s="101" t="s">
        <v>89</v>
      </c>
      <c r="AT98" s="102" t="s">
        <v>90</v>
      </c>
      <c r="AU98" s="102" t="s">
        <v>39</v>
      </c>
      <c r="AV98" s="103" t="s">
        <v>62</v>
      </c>
      <c r="AW98" s="39"/>
      <c r="AX98" s="39"/>
      <c r="AY98" s="39"/>
      <c r="AZ98" s="39"/>
      <c r="BA98" s="39"/>
      <c r="BB98" s="39"/>
      <c r="BC98" s="39"/>
      <c r="BD98" s="39"/>
      <c r="BE98" s="39"/>
    </row>
    <row r="99" s="2" customFormat="1" ht="19.92" customHeight="1">
      <c r="A99" s="39"/>
      <c r="B99" s="40"/>
      <c r="C99" s="41"/>
      <c r="D99" s="138" t="s">
        <v>91</v>
      </c>
      <c r="E99" s="138"/>
      <c r="F99" s="138"/>
      <c r="G99" s="138"/>
      <c r="H99" s="138"/>
      <c r="I99" s="138"/>
      <c r="J99" s="138"/>
      <c r="K99" s="138"/>
      <c r="L99" s="138"/>
      <c r="M99" s="138"/>
      <c r="N99" s="138"/>
      <c r="O99" s="138"/>
      <c r="P99" s="138"/>
      <c r="Q99" s="138"/>
      <c r="R99" s="138"/>
      <c r="S99" s="138"/>
      <c r="T99" s="138"/>
      <c r="U99" s="138"/>
      <c r="V99" s="138"/>
      <c r="W99" s="138"/>
      <c r="X99" s="138"/>
      <c r="Y99" s="138"/>
      <c r="Z99" s="138"/>
      <c r="AA99" s="138"/>
      <c r="AB99" s="138"/>
      <c r="AC99" s="41"/>
      <c r="AD99" s="41"/>
      <c r="AE99" s="41"/>
      <c r="AF99" s="41"/>
      <c r="AG99" s="139">
        <f>ROUND(AG94 * AS99, 2)</f>
        <v>0</v>
      </c>
      <c r="AH99" s="140"/>
      <c r="AI99" s="140"/>
      <c r="AJ99" s="140"/>
      <c r="AK99" s="140"/>
      <c r="AL99" s="140"/>
      <c r="AM99" s="140"/>
      <c r="AN99" s="140">
        <f>ROUND(AG99 + AV99, 2)</f>
        <v>0</v>
      </c>
      <c r="AO99" s="140"/>
      <c r="AP99" s="140"/>
      <c r="AQ99" s="41"/>
      <c r="AR99" s="42"/>
      <c r="AS99" s="141">
        <v>0</v>
      </c>
      <c r="AT99" s="142" t="s">
        <v>92</v>
      </c>
      <c r="AU99" s="142" t="s">
        <v>40</v>
      </c>
      <c r="AV99" s="143">
        <f>ROUND(IF(AU99="základní",AG99*L32,IF(AU99="snížená",AG99*L33,0)), 2)</f>
        <v>0</v>
      </c>
      <c r="AW99" s="39"/>
      <c r="AX99" s="39"/>
      <c r="AY99" s="39"/>
      <c r="AZ99" s="39"/>
      <c r="BA99" s="39"/>
      <c r="BB99" s="39"/>
      <c r="BC99" s="39"/>
      <c r="BD99" s="39"/>
      <c r="BE99" s="39"/>
      <c r="BV99" s="16" t="s">
        <v>93</v>
      </c>
      <c r="BY99" s="144">
        <f>IF(AU99="základní",AV99,0)</f>
        <v>0</v>
      </c>
      <c r="BZ99" s="144">
        <f>IF(AU99="snížená",AV99,0)</f>
        <v>0</v>
      </c>
      <c r="CA99" s="144">
        <v>0</v>
      </c>
      <c r="CB99" s="144">
        <v>0</v>
      </c>
      <c r="CC99" s="144">
        <v>0</v>
      </c>
      <c r="CD99" s="144">
        <f>IF(AU99="základní",AG99,0)</f>
        <v>0</v>
      </c>
      <c r="CE99" s="144">
        <f>IF(AU99="snížená",AG99,0)</f>
        <v>0</v>
      </c>
      <c r="CF99" s="144">
        <f>IF(AU99="zákl. přenesená",AG99,0)</f>
        <v>0</v>
      </c>
      <c r="CG99" s="144">
        <f>IF(AU99="sníž. přenesená",AG99,0)</f>
        <v>0</v>
      </c>
      <c r="CH99" s="144">
        <f>IF(AU99="nulová",AG99,0)</f>
        <v>0</v>
      </c>
      <c r="CI99" s="16">
        <f>IF(AU99="základní",1,IF(AU99="snížená",2,IF(AU99="zákl. přenesená",4,IF(AU99="sníž. přenesená",5,3))))</f>
        <v>1</v>
      </c>
      <c r="CJ99" s="16">
        <f>IF(AT99="stavební čast",1,IF(AT99="investiční čast",2,3))</f>
        <v>1</v>
      </c>
      <c r="CK99" s="16" t="str">
        <f>IF(D99="Vyplň vlastní","","x")</f>
        <v>x</v>
      </c>
    </row>
    <row r="100" s="2" customFormat="1" ht="19.92" customHeight="1">
      <c r="A100" s="39"/>
      <c r="B100" s="40"/>
      <c r="C100" s="41"/>
      <c r="D100" s="145" t="s">
        <v>94</v>
      </c>
      <c r="E100" s="138"/>
      <c r="F100" s="138"/>
      <c r="G100" s="138"/>
      <c r="H100" s="138"/>
      <c r="I100" s="138"/>
      <c r="J100" s="138"/>
      <c r="K100" s="138"/>
      <c r="L100" s="138"/>
      <c r="M100" s="138"/>
      <c r="N100" s="138"/>
      <c r="O100" s="138"/>
      <c r="P100" s="138"/>
      <c r="Q100" s="138"/>
      <c r="R100" s="138"/>
      <c r="S100" s="138"/>
      <c r="T100" s="138"/>
      <c r="U100" s="138"/>
      <c r="V100" s="138"/>
      <c r="W100" s="138"/>
      <c r="X100" s="138"/>
      <c r="Y100" s="138"/>
      <c r="Z100" s="138"/>
      <c r="AA100" s="138"/>
      <c r="AB100" s="138"/>
      <c r="AC100" s="41"/>
      <c r="AD100" s="41"/>
      <c r="AE100" s="41"/>
      <c r="AF100" s="41"/>
      <c r="AG100" s="139">
        <f>ROUND(AG94 * AS100, 2)</f>
        <v>0</v>
      </c>
      <c r="AH100" s="140"/>
      <c r="AI100" s="140"/>
      <c r="AJ100" s="140"/>
      <c r="AK100" s="140"/>
      <c r="AL100" s="140"/>
      <c r="AM100" s="140"/>
      <c r="AN100" s="140">
        <f>ROUND(AG100 + AV100, 2)</f>
        <v>0</v>
      </c>
      <c r="AO100" s="140"/>
      <c r="AP100" s="140"/>
      <c r="AQ100" s="41"/>
      <c r="AR100" s="42"/>
      <c r="AS100" s="141">
        <v>0</v>
      </c>
      <c r="AT100" s="142" t="s">
        <v>92</v>
      </c>
      <c r="AU100" s="142" t="s">
        <v>40</v>
      </c>
      <c r="AV100" s="143">
        <f>ROUND(IF(AU100="základní",AG100*L32,IF(AU100="snížená",AG100*L33,0)), 2)</f>
        <v>0</v>
      </c>
      <c r="AW100" s="39"/>
      <c r="AX100" s="39"/>
      <c r="AY100" s="39"/>
      <c r="AZ100" s="39"/>
      <c r="BA100" s="39"/>
      <c r="BB100" s="39"/>
      <c r="BC100" s="39"/>
      <c r="BD100" s="39"/>
      <c r="BE100" s="39"/>
      <c r="BV100" s="16" t="s">
        <v>95</v>
      </c>
      <c r="BY100" s="144">
        <f>IF(AU100="základní",AV100,0)</f>
        <v>0</v>
      </c>
      <c r="BZ100" s="144">
        <f>IF(AU100="snížená",AV100,0)</f>
        <v>0</v>
      </c>
      <c r="CA100" s="144">
        <v>0</v>
      </c>
      <c r="CB100" s="144">
        <v>0</v>
      </c>
      <c r="CC100" s="144">
        <v>0</v>
      </c>
      <c r="CD100" s="144">
        <f>IF(AU100="základní",AG100,0)</f>
        <v>0</v>
      </c>
      <c r="CE100" s="144">
        <f>IF(AU100="snížená",AG100,0)</f>
        <v>0</v>
      </c>
      <c r="CF100" s="144">
        <f>IF(AU100="zákl. přenesená",AG100,0)</f>
        <v>0</v>
      </c>
      <c r="CG100" s="144">
        <f>IF(AU100="sníž. přenesená",AG100,0)</f>
        <v>0</v>
      </c>
      <c r="CH100" s="144">
        <f>IF(AU100="nulová",AG100,0)</f>
        <v>0</v>
      </c>
      <c r="CI100" s="16">
        <f>IF(AU100="základní",1,IF(AU100="snížená",2,IF(AU100="zákl. přenesená",4,IF(AU100="sníž. přenesená",5,3))))</f>
        <v>1</v>
      </c>
      <c r="CJ100" s="16">
        <f>IF(AT100="stavební čast",1,IF(AT100="investiční čast",2,3))</f>
        <v>1</v>
      </c>
      <c r="CK100" s="16" t="str">
        <f>IF(D100="Vyplň vlastní","","x")</f>
        <v/>
      </c>
    </row>
    <row r="101" s="2" customFormat="1" ht="19.92" customHeight="1">
      <c r="A101" s="39"/>
      <c r="B101" s="40"/>
      <c r="C101" s="41"/>
      <c r="D101" s="145" t="s">
        <v>94</v>
      </c>
      <c r="E101" s="138"/>
      <c r="F101" s="138"/>
      <c r="G101" s="138"/>
      <c r="H101" s="138"/>
      <c r="I101" s="138"/>
      <c r="J101" s="138"/>
      <c r="K101" s="138"/>
      <c r="L101" s="138"/>
      <c r="M101" s="138"/>
      <c r="N101" s="138"/>
      <c r="O101" s="138"/>
      <c r="P101" s="138"/>
      <c r="Q101" s="138"/>
      <c r="R101" s="138"/>
      <c r="S101" s="138"/>
      <c r="T101" s="138"/>
      <c r="U101" s="138"/>
      <c r="V101" s="138"/>
      <c r="W101" s="138"/>
      <c r="X101" s="138"/>
      <c r="Y101" s="138"/>
      <c r="Z101" s="138"/>
      <c r="AA101" s="138"/>
      <c r="AB101" s="138"/>
      <c r="AC101" s="41"/>
      <c r="AD101" s="41"/>
      <c r="AE101" s="41"/>
      <c r="AF101" s="41"/>
      <c r="AG101" s="139">
        <f>ROUND(AG94 * AS101, 2)</f>
        <v>0</v>
      </c>
      <c r="AH101" s="140"/>
      <c r="AI101" s="140"/>
      <c r="AJ101" s="140"/>
      <c r="AK101" s="140"/>
      <c r="AL101" s="140"/>
      <c r="AM101" s="140"/>
      <c r="AN101" s="140">
        <f>ROUND(AG101 + AV101, 2)</f>
        <v>0</v>
      </c>
      <c r="AO101" s="140"/>
      <c r="AP101" s="140"/>
      <c r="AQ101" s="41"/>
      <c r="AR101" s="42"/>
      <c r="AS101" s="141">
        <v>0</v>
      </c>
      <c r="AT101" s="142" t="s">
        <v>92</v>
      </c>
      <c r="AU101" s="142" t="s">
        <v>40</v>
      </c>
      <c r="AV101" s="143">
        <f>ROUND(IF(AU101="základní",AG101*L32,IF(AU101="snížená",AG101*L33,0)), 2)</f>
        <v>0</v>
      </c>
      <c r="AW101" s="39"/>
      <c r="AX101" s="39"/>
      <c r="AY101" s="39"/>
      <c r="AZ101" s="39"/>
      <c r="BA101" s="39"/>
      <c r="BB101" s="39"/>
      <c r="BC101" s="39"/>
      <c r="BD101" s="39"/>
      <c r="BE101" s="39"/>
      <c r="BV101" s="16" t="s">
        <v>95</v>
      </c>
      <c r="BY101" s="144">
        <f>IF(AU101="základní",AV101,0)</f>
        <v>0</v>
      </c>
      <c r="BZ101" s="144">
        <f>IF(AU101="snížená",AV101,0)</f>
        <v>0</v>
      </c>
      <c r="CA101" s="144">
        <v>0</v>
      </c>
      <c r="CB101" s="144">
        <v>0</v>
      </c>
      <c r="CC101" s="144">
        <v>0</v>
      </c>
      <c r="CD101" s="144">
        <f>IF(AU101="základní",AG101,0)</f>
        <v>0</v>
      </c>
      <c r="CE101" s="144">
        <f>IF(AU101="snížená",AG101,0)</f>
        <v>0</v>
      </c>
      <c r="CF101" s="144">
        <f>IF(AU101="zákl. přenesená",AG101,0)</f>
        <v>0</v>
      </c>
      <c r="CG101" s="144">
        <f>IF(AU101="sníž. přenesená",AG101,0)</f>
        <v>0</v>
      </c>
      <c r="CH101" s="144">
        <f>IF(AU101="nulová",AG101,0)</f>
        <v>0</v>
      </c>
      <c r="CI101" s="16">
        <f>IF(AU101="základní",1,IF(AU101="snížená",2,IF(AU101="zákl. přenesená",4,IF(AU101="sníž. přenesená",5,3))))</f>
        <v>1</v>
      </c>
      <c r="CJ101" s="16">
        <f>IF(AT101="stavební čast",1,IF(AT101="investiční čast",2,3))</f>
        <v>1</v>
      </c>
      <c r="CK101" s="16" t="str">
        <f>IF(D101="Vyplň vlastní","","x")</f>
        <v/>
      </c>
    </row>
    <row r="102" s="2" customFormat="1" ht="19.92" customHeight="1">
      <c r="A102" s="39"/>
      <c r="B102" s="40"/>
      <c r="C102" s="41"/>
      <c r="D102" s="145" t="s">
        <v>94</v>
      </c>
      <c r="E102" s="138"/>
      <c r="F102" s="138"/>
      <c r="G102" s="138"/>
      <c r="H102" s="138"/>
      <c r="I102" s="138"/>
      <c r="J102" s="138"/>
      <c r="K102" s="138"/>
      <c r="L102" s="138"/>
      <c r="M102" s="138"/>
      <c r="N102" s="138"/>
      <c r="O102" s="138"/>
      <c r="P102" s="138"/>
      <c r="Q102" s="138"/>
      <c r="R102" s="138"/>
      <c r="S102" s="138"/>
      <c r="T102" s="138"/>
      <c r="U102" s="138"/>
      <c r="V102" s="138"/>
      <c r="W102" s="138"/>
      <c r="X102" s="138"/>
      <c r="Y102" s="138"/>
      <c r="Z102" s="138"/>
      <c r="AA102" s="138"/>
      <c r="AB102" s="138"/>
      <c r="AC102" s="41"/>
      <c r="AD102" s="41"/>
      <c r="AE102" s="41"/>
      <c r="AF102" s="41"/>
      <c r="AG102" s="139">
        <f>ROUND(AG94 * AS102, 2)</f>
        <v>0</v>
      </c>
      <c r="AH102" s="140"/>
      <c r="AI102" s="140"/>
      <c r="AJ102" s="140"/>
      <c r="AK102" s="140"/>
      <c r="AL102" s="140"/>
      <c r="AM102" s="140"/>
      <c r="AN102" s="140">
        <f>ROUND(AG102 + AV102, 2)</f>
        <v>0</v>
      </c>
      <c r="AO102" s="140"/>
      <c r="AP102" s="140"/>
      <c r="AQ102" s="41"/>
      <c r="AR102" s="42"/>
      <c r="AS102" s="146">
        <v>0</v>
      </c>
      <c r="AT102" s="147" t="s">
        <v>92</v>
      </c>
      <c r="AU102" s="147" t="s">
        <v>40</v>
      </c>
      <c r="AV102" s="148">
        <f>ROUND(IF(AU102="základní",AG102*L32,IF(AU102="snížená",AG102*L33,0)), 2)</f>
        <v>0</v>
      </c>
      <c r="AW102" s="39"/>
      <c r="AX102" s="39"/>
      <c r="AY102" s="39"/>
      <c r="AZ102" s="39"/>
      <c r="BA102" s="39"/>
      <c r="BB102" s="39"/>
      <c r="BC102" s="39"/>
      <c r="BD102" s="39"/>
      <c r="BE102" s="39"/>
      <c r="BV102" s="16" t="s">
        <v>95</v>
      </c>
      <c r="BY102" s="144">
        <f>IF(AU102="základní",AV102,0)</f>
        <v>0</v>
      </c>
      <c r="BZ102" s="144">
        <f>IF(AU102="snížená",AV102,0)</f>
        <v>0</v>
      </c>
      <c r="CA102" s="144">
        <v>0</v>
      </c>
      <c r="CB102" s="144">
        <v>0</v>
      </c>
      <c r="CC102" s="144">
        <v>0</v>
      </c>
      <c r="CD102" s="144">
        <f>IF(AU102="základní",AG102,0)</f>
        <v>0</v>
      </c>
      <c r="CE102" s="144">
        <f>IF(AU102="snížená",AG102,0)</f>
        <v>0</v>
      </c>
      <c r="CF102" s="144">
        <f>IF(AU102="zákl. přenesená",AG102,0)</f>
        <v>0</v>
      </c>
      <c r="CG102" s="144">
        <f>IF(AU102="sníž. přenesená",AG102,0)</f>
        <v>0</v>
      </c>
      <c r="CH102" s="144">
        <f>IF(AU102="nulová",AG102,0)</f>
        <v>0</v>
      </c>
      <c r="CI102" s="16">
        <f>IF(AU102="základní",1,IF(AU102="snížená",2,IF(AU102="zákl. přenesená",4,IF(AU102="sníž. přenesená",5,3))))</f>
        <v>1</v>
      </c>
      <c r="CJ102" s="16">
        <f>IF(AT102="stavební čast",1,IF(AT102="investiční čast",2,3))</f>
        <v>1</v>
      </c>
      <c r="CK102" s="16" t="str">
        <f>IF(D102="Vyplň vlastní","","x")</f>
        <v/>
      </c>
    </row>
    <row r="103" s="2" customFormat="1" ht="10.8" customHeight="1">
      <c r="A103" s="39"/>
      <c r="B103" s="40"/>
      <c r="C103" s="41"/>
      <c r="D103" s="41"/>
      <c r="E103" s="41"/>
      <c r="F103" s="41"/>
      <c r="G103" s="41"/>
      <c r="H103" s="41"/>
      <c r="I103" s="41"/>
      <c r="J103" s="41"/>
      <c r="K103" s="41"/>
      <c r="L103" s="41"/>
      <c r="M103" s="41"/>
      <c r="N103" s="41"/>
      <c r="O103" s="41"/>
      <c r="P103" s="41"/>
      <c r="Q103" s="41"/>
      <c r="R103" s="41"/>
      <c r="S103" s="41"/>
      <c r="T103" s="41"/>
      <c r="U103" s="41"/>
      <c r="V103" s="41"/>
      <c r="W103" s="41"/>
      <c r="X103" s="41"/>
      <c r="Y103" s="41"/>
      <c r="Z103" s="41"/>
      <c r="AA103" s="41"/>
      <c r="AB103" s="41"/>
      <c r="AC103" s="41"/>
      <c r="AD103" s="41"/>
      <c r="AE103" s="41"/>
      <c r="AF103" s="41"/>
      <c r="AG103" s="41"/>
      <c r="AH103" s="41"/>
      <c r="AI103" s="41"/>
      <c r="AJ103" s="41"/>
      <c r="AK103" s="41"/>
      <c r="AL103" s="41"/>
      <c r="AM103" s="41"/>
      <c r="AN103" s="41"/>
      <c r="AO103" s="41"/>
      <c r="AP103" s="41"/>
      <c r="AQ103" s="41"/>
      <c r="AR103" s="42"/>
      <c r="AS103" s="39"/>
      <c r="AT103" s="39"/>
      <c r="AU103" s="39"/>
      <c r="AV103" s="39"/>
      <c r="AW103" s="39"/>
      <c r="AX103" s="39"/>
      <c r="AY103" s="39"/>
      <c r="AZ103" s="39"/>
      <c r="BA103" s="39"/>
      <c r="BB103" s="39"/>
      <c r="BC103" s="39"/>
      <c r="BD103" s="39"/>
      <c r="BE103" s="39"/>
    </row>
    <row r="104" s="2" customFormat="1" ht="30" customHeight="1">
      <c r="A104" s="39"/>
      <c r="B104" s="40"/>
      <c r="C104" s="149" t="s">
        <v>96</v>
      </c>
      <c r="D104" s="150"/>
      <c r="E104" s="150"/>
      <c r="F104" s="150"/>
      <c r="G104" s="150"/>
      <c r="H104" s="150"/>
      <c r="I104" s="150"/>
      <c r="J104" s="150"/>
      <c r="K104" s="150"/>
      <c r="L104" s="150"/>
      <c r="M104" s="150"/>
      <c r="N104" s="150"/>
      <c r="O104" s="150"/>
      <c r="P104" s="150"/>
      <c r="Q104" s="150"/>
      <c r="R104" s="150"/>
      <c r="S104" s="150"/>
      <c r="T104" s="150"/>
      <c r="U104" s="150"/>
      <c r="V104" s="150"/>
      <c r="W104" s="150"/>
      <c r="X104" s="150"/>
      <c r="Y104" s="150"/>
      <c r="Z104" s="150"/>
      <c r="AA104" s="150"/>
      <c r="AB104" s="150"/>
      <c r="AC104" s="150"/>
      <c r="AD104" s="150"/>
      <c r="AE104" s="150"/>
      <c r="AF104" s="150"/>
      <c r="AG104" s="151">
        <f>ROUND(AG94 + AG98, 2)</f>
        <v>0</v>
      </c>
      <c r="AH104" s="151"/>
      <c r="AI104" s="151"/>
      <c r="AJ104" s="151"/>
      <c r="AK104" s="151"/>
      <c r="AL104" s="151"/>
      <c r="AM104" s="151"/>
      <c r="AN104" s="151">
        <f>ROUND(AN94 + AN98, 2)</f>
        <v>0</v>
      </c>
      <c r="AO104" s="151"/>
      <c r="AP104" s="151"/>
      <c r="AQ104" s="150"/>
      <c r="AR104" s="42"/>
      <c r="AS104" s="39"/>
      <c r="AT104" s="39"/>
      <c r="AU104" s="39"/>
      <c r="AV104" s="39"/>
      <c r="AW104" s="39"/>
      <c r="AX104" s="39"/>
      <c r="AY104" s="39"/>
      <c r="AZ104" s="39"/>
      <c r="BA104" s="39"/>
      <c r="BB104" s="39"/>
      <c r="BC104" s="39"/>
      <c r="BD104" s="39"/>
      <c r="BE104" s="39"/>
    </row>
    <row r="105" s="2" customFormat="1" ht="6.96" customHeight="1">
      <c r="A105" s="39"/>
      <c r="B105" s="67"/>
      <c r="C105" s="68"/>
      <c r="D105" s="68"/>
      <c r="E105" s="68"/>
      <c r="F105" s="68"/>
      <c r="G105" s="68"/>
      <c r="H105" s="68"/>
      <c r="I105" s="68"/>
      <c r="J105" s="68"/>
      <c r="K105" s="68"/>
      <c r="L105" s="68"/>
      <c r="M105" s="68"/>
      <c r="N105" s="68"/>
      <c r="O105" s="68"/>
      <c r="P105" s="68"/>
      <c r="Q105" s="68"/>
      <c r="R105" s="68"/>
      <c r="S105" s="68"/>
      <c r="T105" s="68"/>
      <c r="U105" s="68"/>
      <c r="V105" s="68"/>
      <c r="W105" s="68"/>
      <c r="X105" s="68"/>
      <c r="Y105" s="68"/>
      <c r="Z105" s="68"/>
      <c r="AA105" s="68"/>
      <c r="AB105" s="68"/>
      <c r="AC105" s="68"/>
      <c r="AD105" s="68"/>
      <c r="AE105" s="68"/>
      <c r="AF105" s="68"/>
      <c r="AG105" s="68"/>
      <c r="AH105" s="68"/>
      <c r="AI105" s="68"/>
      <c r="AJ105" s="68"/>
      <c r="AK105" s="68"/>
      <c r="AL105" s="68"/>
      <c r="AM105" s="68"/>
      <c r="AN105" s="68"/>
      <c r="AO105" s="68"/>
      <c r="AP105" s="68"/>
      <c r="AQ105" s="68"/>
      <c r="AR105" s="42"/>
      <c r="AS105" s="39"/>
      <c r="AT105" s="39"/>
      <c r="AU105" s="39"/>
      <c r="AV105" s="39"/>
      <c r="AW105" s="39"/>
      <c r="AX105" s="39"/>
      <c r="AY105" s="39"/>
      <c r="AZ105" s="39"/>
      <c r="BA105" s="39"/>
      <c r="BB105" s="39"/>
      <c r="BC105" s="39"/>
      <c r="BD105" s="39"/>
      <c r="BE105" s="39"/>
    </row>
  </sheetData>
  <sheetProtection sheet="1" formatColumns="0" formatRows="0" objects="1" scenarios="1" spinCount="100000" saltValue="VESXYyoL7VPomOJwKKulRgrCN7HapjeiuWUJ9CoprSpdzuE0kevIQdL/ZCJALEyUQWuFFVh49HbaXJthRx6emg==" hashValue="7nnTKySiAX5j1VTWH/2Ni+ADjhbN5owkzB7D/a42/J8BdY990YKCmrETGJzAFzprRZTF3ZuHYXImQJ7DH5Qykw==" algorithmName="SHA-512" password="CC35"/>
  <mergeCells count="64">
    <mergeCell ref="L85:AO85"/>
    <mergeCell ref="AM87:AN87"/>
    <mergeCell ref="AS89:AT91"/>
    <mergeCell ref="AM89:AP89"/>
    <mergeCell ref="AM90:AP90"/>
    <mergeCell ref="AG92:AM92"/>
    <mergeCell ref="AN92:AP92"/>
    <mergeCell ref="I92:AF92"/>
    <mergeCell ref="C92:G92"/>
    <mergeCell ref="D95:H95"/>
    <mergeCell ref="J95:AF95"/>
    <mergeCell ref="AG95:AM95"/>
    <mergeCell ref="AN95:AP95"/>
    <mergeCell ref="D96:H96"/>
    <mergeCell ref="AG96:AM96"/>
    <mergeCell ref="AN96:AP96"/>
    <mergeCell ref="J96:AF96"/>
    <mergeCell ref="AG99:AM99"/>
    <mergeCell ref="AN99:AP99"/>
    <mergeCell ref="D99:AB99"/>
    <mergeCell ref="D100:AB100"/>
    <mergeCell ref="AG100:AM100"/>
    <mergeCell ref="AN100:AP100"/>
    <mergeCell ref="D101:AB101"/>
    <mergeCell ref="AG101:AM101"/>
    <mergeCell ref="AN101:AP101"/>
    <mergeCell ref="D102:AB102"/>
    <mergeCell ref="AG102:AM102"/>
    <mergeCell ref="AN102:AP102"/>
    <mergeCell ref="AG94:AM94"/>
    <mergeCell ref="AN94:AP94"/>
    <mergeCell ref="AG98:AM98"/>
    <mergeCell ref="AN98:AP98"/>
    <mergeCell ref="AG104:AM104"/>
    <mergeCell ref="AN104:AP104"/>
    <mergeCell ref="BE5:BE34"/>
    <mergeCell ref="K5:AO5"/>
    <mergeCell ref="K6:AO6"/>
    <mergeCell ref="E14:AJ14"/>
    <mergeCell ref="E23:AN23"/>
    <mergeCell ref="AK26:AO26"/>
    <mergeCell ref="AK27:AO27"/>
    <mergeCell ref="AK29:AO29"/>
    <mergeCell ref="AK31:AO31"/>
    <mergeCell ref="L31:P31"/>
    <mergeCell ref="W31:AE31"/>
    <mergeCell ref="AK32:AO32"/>
    <mergeCell ref="W32:AE32"/>
    <mergeCell ref="L32:P32"/>
    <mergeCell ref="W33:AE33"/>
    <mergeCell ref="AK33:AO33"/>
    <mergeCell ref="L33:P33"/>
    <mergeCell ref="AK34:AO34"/>
    <mergeCell ref="L34:P34"/>
    <mergeCell ref="W34:AE34"/>
    <mergeCell ref="W35:AE35"/>
    <mergeCell ref="L35:P35"/>
    <mergeCell ref="AK35:AO35"/>
    <mergeCell ref="AK36:AO36"/>
    <mergeCell ref="W36:AE36"/>
    <mergeCell ref="L36:P36"/>
    <mergeCell ref="AK38:AO38"/>
    <mergeCell ref="X38:AB38"/>
    <mergeCell ref="AR2:BE2"/>
  </mergeCells>
  <dataValidations count="2">
    <dataValidation type="list" allowBlank="1" showInputMessage="1" showErrorMessage="1" error="Povoleny jsou hodnoty základní, snížená, zákl. přenesená, sníž. přenesená, nulová." sqref="AU98:AU102">
      <formula1>"základní, snížená, zákl. přenesená, sníž. přenesená, nulová"</formula1>
    </dataValidation>
    <dataValidation type="list" allowBlank="1" showInputMessage="1" showErrorMessage="1" error="Povoleny jsou hodnoty stavební čast, technologická čast, investiční čast." sqref="AT98:AT102">
      <formula1>"stavební čast, technologická čast, investiční čast"</formula1>
    </dataValidation>
  </dataValidations>
  <hyperlinks>
    <hyperlink ref="A95" location="'3127-20 - Mokřad'!C2" display="/"/>
    <hyperlink ref="A96" location="'3127-20b - Vedlejší rozpo...'!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83</v>
      </c>
    </row>
    <row r="3" s="1" customFormat="1" ht="6.96" customHeight="1">
      <c r="B3" s="152"/>
      <c r="C3" s="153"/>
      <c r="D3" s="153"/>
      <c r="E3" s="153"/>
      <c r="F3" s="153"/>
      <c r="G3" s="153"/>
      <c r="H3" s="153"/>
      <c r="I3" s="153"/>
      <c r="J3" s="153"/>
      <c r="K3" s="153"/>
      <c r="L3" s="19"/>
      <c r="AT3" s="16" t="s">
        <v>84</v>
      </c>
    </row>
    <row r="4" s="1" customFormat="1" ht="24.96" customHeight="1">
      <c r="B4" s="19"/>
      <c r="D4" s="154" t="s">
        <v>97</v>
      </c>
      <c r="L4" s="19"/>
      <c r="M4" s="155" t="s">
        <v>10</v>
      </c>
      <c r="AT4" s="16" t="s">
        <v>4</v>
      </c>
    </row>
    <row r="5" s="1" customFormat="1" ht="6.96" customHeight="1">
      <c r="B5" s="19"/>
      <c r="L5" s="19"/>
    </row>
    <row r="6" s="1" customFormat="1" ht="12" customHeight="1">
      <c r="B6" s="19"/>
      <c r="D6" s="156" t="s">
        <v>16</v>
      </c>
      <c r="L6" s="19"/>
    </row>
    <row r="7" s="1" customFormat="1" ht="16.5" customHeight="1">
      <c r="B7" s="19"/>
      <c r="E7" s="157" t="str">
        <f>'Rekapitulace stavby'!K6</f>
        <v>Mokřad v k. ú. Rakvice</v>
      </c>
      <c r="F7" s="156"/>
      <c r="G7" s="156"/>
      <c r="H7" s="156"/>
      <c r="L7" s="19"/>
    </row>
    <row r="8" s="2" customFormat="1" ht="12" customHeight="1">
      <c r="A8" s="39"/>
      <c r="B8" s="42"/>
      <c r="C8" s="39"/>
      <c r="D8" s="156" t="s">
        <v>98</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2"/>
      <c r="C9" s="39"/>
      <c r="D9" s="39"/>
      <c r="E9" s="158" t="s">
        <v>99</v>
      </c>
      <c r="F9" s="39"/>
      <c r="G9" s="39"/>
      <c r="H9" s="39"/>
      <c r="I9" s="39"/>
      <c r="J9" s="39"/>
      <c r="K9" s="39"/>
      <c r="L9" s="64"/>
      <c r="S9" s="39"/>
      <c r="T9" s="39"/>
      <c r="U9" s="39"/>
      <c r="V9" s="39"/>
      <c r="W9" s="39"/>
      <c r="X9" s="39"/>
      <c r="Y9" s="39"/>
      <c r="Z9" s="39"/>
      <c r="AA9" s="39"/>
      <c r="AB9" s="39"/>
      <c r="AC9" s="39"/>
      <c r="AD9" s="39"/>
      <c r="AE9" s="39"/>
    </row>
    <row r="10" s="2" customFormat="1">
      <c r="A10" s="39"/>
      <c r="B10" s="42"/>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2"/>
      <c r="C11" s="39"/>
      <c r="D11" s="156" t="s">
        <v>18</v>
      </c>
      <c r="E11" s="39"/>
      <c r="F11" s="159" t="s">
        <v>1</v>
      </c>
      <c r="G11" s="39"/>
      <c r="H11" s="39"/>
      <c r="I11" s="156" t="s">
        <v>19</v>
      </c>
      <c r="J11" s="159" t="s">
        <v>1</v>
      </c>
      <c r="K11" s="39"/>
      <c r="L11" s="64"/>
      <c r="S11" s="39"/>
      <c r="T11" s="39"/>
      <c r="U11" s="39"/>
      <c r="V11" s="39"/>
      <c r="W11" s="39"/>
      <c r="X11" s="39"/>
      <c r="Y11" s="39"/>
      <c r="Z11" s="39"/>
      <c r="AA11" s="39"/>
      <c r="AB11" s="39"/>
      <c r="AC11" s="39"/>
      <c r="AD11" s="39"/>
      <c r="AE11" s="39"/>
    </row>
    <row r="12" s="2" customFormat="1" ht="12" customHeight="1">
      <c r="A12" s="39"/>
      <c r="B12" s="42"/>
      <c r="C12" s="39"/>
      <c r="D12" s="156" t="s">
        <v>20</v>
      </c>
      <c r="E12" s="39"/>
      <c r="F12" s="159" t="s">
        <v>21</v>
      </c>
      <c r="G12" s="39"/>
      <c r="H12" s="39"/>
      <c r="I12" s="156" t="s">
        <v>22</v>
      </c>
      <c r="J12" s="160" t="str">
        <f>'Rekapitulace stavby'!AN8</f>
        <v>13. 9. 2021</v>
      </c>
      <c r="K12" s="39"/>
      <c r="L12" s="64"/>
      <c r="S12" s="39"/>
      <c r="T12" s="39"/>
      <c r="U12" s="39"/>
      <c r="V12" s="39"/>
      <c r="W12" s="39"/>
      <c r="X12" s="39"/>
      <c r="Y12" s="39"/>
      <c r="Z12" s="39"/>
      <c r="AA12" s="39"/>
      <c r="AB12" s="39"/>
      <c r="AC12" s="39"/>
      <c r="AD12" s="39"/>
      <c r="AE12" s="39"/>
    </row>
    <row r="13" s="2" customFormat="1" ht="10.8" customHeight="1">
      <c r="A13" s="39"/>
      <c r="B13" s="42"/>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2"/>
      <c r="C14" s="39"/>
      <c r="D14" s="156" t="s">
        <v>24</v>
      </c>
      <c r="E14" s="39"/>
      <c r="F14" s="39"/>
      <c r="G14" s="39"/>
      <c r="H14" s="39"/>
      <c r="I14" s="156" t="s">
        <v>25</v>
      </c>
      <c r="J14" s="159" t="str">
        <f>IF('Rekapitulace stavby'!AN10="","",'Rekapitulace stavby'!AN10)</f>
        <v/>
      </c>
      <c r="K14" s="39"/>
      <c r="L14" s="64"/>
      <c r="S14" s="39"/>
      <c r="T14" s="39"/>
      <c r="U14" s="39"/>
      <c r="V14" s="39"/>
      <c r="W14" s="39"/>
      <c r="X14" s="39"/>
      <c r="Y14" s="39"/>
      <c r="Z14" s="39"/>
      <c r="AA14" s="39"/>
      <c r="AB14" s="39"/>
      <c r="AC14" s="39"/>
      <c r="AD14" s="39"/>
      <c r="AE14" s="39"/>
    </row>
    <row r="15" s="2" customFormat="1" ht="18" customHeight="1">
      <c r="A15" s="39"/>
      <c r="B15" s="42"/>
      <c r="C15" s="39"/>
      <c r="D15" s="39"/>
      <c r="E15" s="159" t="str">
        <f>IF('Rekapitulace stavby'!E11="","",'Rekapitulace stavby'!E11)</f>
        <v xml:space="preserve"> </v>
      </c>
      <c r="F15" s="39"/>
      <c r="G15" s="39"/>
      <c r="H15" s="39"/>
      <c r="I15" s="156" t="s">
        <v>26</v>
      </c>
      <c r="J15" s="159" t="str">
        <f>IF('Rekapitulace stavby'!AN11="","",'Rekapitulace stavby'!AN11)</f>
        <v/>
      </c>
      <c r="K15" s="39"/>
      <c r="L15" s="64"/>
      <c r="S15" s="39"/>
      <c r="T15" s="39"/>
      <c r="U15" s="39"/>
      <c r="V15" s="39"/>
      <c r="W15" s="39"/>
      <c r="X15" s="39"/>
      <c r="Y15" s="39"/>
      <c r="Z15" s="39"/>
      <c r="AA15" s="39"/>
      <c r="AB15" s="39"/>
      <c r="AC15" s="39"/>
      <c r="AD15" s="39"/>
      <c r="AE15" s="39"/>
    </row>
    <row r="16" s="2" customFormat="1" ht="6.96" customHeight="1">
      <c r="A16" s="39"/>
      <c r="B16" s="42"/>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2"/>
      <c r="C17" s="39"/>
      <c r="D17" s="156" t="s">
        <v>27</v>
      </c>
      <c r="E17" s="39"/>
      <c r="F17" s="39"/>
      <c r="G17" s="39"/>
      <c r="H17" s="39"/>
      <c r="I17" s="156" t="s">
        <v>25</v>
      </c>
      <c r="J17" s="32"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2"/>
      <c r="C18" s="39"/>
      <c r="D18" s="39"/>
      <c r="E18" s="32" t="str">
        <f>'Rekapitulace stavby'!E14</f>
        <v>Vyplň údaj</v>
      </c>
      <c r="F18" s="159"/>
      <c r="G18" s="159"/>
      <c r="H18" s="159"/>
      <c r="I18" s="156" t="s">
        <v>26</v>
      </c>
      <c r="J18" s="32"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2"/>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2"/>
      <c r="C20" s="39"/>
      <c r="D20" s="156" t="s">
        <v>29</v>
      </c>
      <c r="E20" s="39"/>
      <c r="F20" s="39"/>
      <c r="G20" s="39"/>
      <c r="H20" s="39"/>
      <c r="I20" s="156" t="s">
        <v>25</v>
      </c>
      <c r="J20" s="159" t="str">
        <f>IF('Rekapitulace stavby'!AN16="","",'Rekapitulace stavby'!AN16)</f>
        <v/>
      </c>
      <c r="K20" s="39"/>
      <c r="L20" s="64"/>
      <c r="S20" s="39"/>
      <c r="T20" s="39"/>
      <c r="U20" s="39"/>
      <c r="V20" s="39"/>
      <c r="W20" s="39"/>
      <c r="X20" s="39"/>
      <c r="Y20" s="39"/>
      <c r="Z20" s="39"/>
      <c r="AA20" s="39"/>
      <c r="AB20" s="39"/>
      <c r="AC20" s="39"/>
      <c r="AD20" s="39"/>
      <c r="AE20" s="39"/>
    </row>
    <row r="21" s="2" customFormat="1" ht="18" customHeight="1">
      <c r="A21" s="39"/>
      <c r="B21" s="42"/>
      <c r="C21" s="39"/>
      <c r="D21" s="39"/>
      <c r="E21" s="159" t="str">
        <f>IF('Rekapitulace stavby'!E17="","",'Rekapitulace stavby'!E17)</f>
        <v xml:space="preserve"> </v>
      </c>
      <c r="F21" s="39"/>
      <c r="G21" s="39"/>
      <c r="H21" s="39"/>
      <c r="I21" s="156" t="s">
        <v>26</v>
      </c>
      <c r="J21" s="159" t="str">
        <f>IF('Rekapitulace stavby'!AN17="","",'Rekapitulace stavby'!AN17)</f>
        <v/>
      </c>
      <c r="K21" s="39"/>
      <c r="L21" s="64"/>
      <c r="S21" s="39"/>
      <c r="T21" s="39"/>
      <c r="U21" s="39"/>
      <c r="V21" s="39"/>
      <c r="W21" s="39"/>
      <c r="X21" s="39"/>
      <c r="Y21" s="39"/>
      <c r="Z21" s="39"/>
      <c r="AA21" s="39"/>
      <c r="AB21" s="39"/>
      <c r="AC21" s="39"/>
      <c r="AD21" s="39"/>
      <c r="AE21" s="39"/>
    </row>
    <row r="22" s="2" customFormat="1" ht="6.96" customHeight="1">
      <c r="A22" s="39"/>
      <c r="B22" s="42"/>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2"/>
      <c r="C23" s="39"/>
      <c r="D23" s="156" t="s">
        <v>31</v>
      </c>
      <c r="E23" s="39"/>
      <c r="F23" s="39"/>
      <c r="G23" s="39"/>
      <c r="H23" s="39"/>
      <c r="I23" s="156" t="s">
        <v>25</v>
      </c>
      <c r="J23" s="159"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2"/>
      <c r="C24" s="39"/>
      <c r="D24" s="39"/>
      <c r="E24" s="159" t="str">
        <f>IF('Rekapitulace stavby'!E20="","",'Rekapitulace stavby'!E20)</f>
        <v xml:space="preserve"> </v>
      </c>
      <c r="F24" s="39"/>
      <c r="G24" s="39"/>
      <c r="H24" s="39"/>
      <c r="I24" s="156" t="s">
        <v>26</v>
      </c>
      <c r="J24" s="159"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2"/>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2"/>
      <c r="C26" s="39"/>
      <c r="D26" s="156" t="s">
        <v>32</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61"/>
      <c r="B27" s="162"/>
      <c r="C27" s="161"/>
      <c r="D27" s="161"/>
      <c r="E27" s="163" t="s">
        <v>1</v>
      </c>
      <c r="F27" s="163"/>
      <c r="G27" s="163"/>
      <c r="H27" s="163"/>
      <c r="I27" s="161"/>
      <c r="J27" s="161"/>
      <c r="K27" s="161"/>
      <c r="L27" s="164"/>
      <c r="S27" s="161"/>
      <c r="T27" s="161"/>
      <c r="U27" s="161"/>
      <c r="V27" s="161"/>
      <c r="W27" s="161"/>
      <c r="X27" s="161"/>
      <c r="Y27" s="161"/>
      <c r="Z27" s="161"/>
      <c r="AA27" s="161"/>
      <c r="AB27" s="161"/>
      <c r="AC27" s="161"/>
      <c r="AD27" s="161"/>
      <c r="AE27" s="161"/>
    </row>
    <row r="28" s="2" customFormat="1" ht="6.96" customHeight="1">
      <c r="A28" s="39"/>
      <c r="B28" s="42"/>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2"/>
      <c r="C29" s="39"/>
      <c r="D29" s="165"/>
      <c r="E29" s="165"/>
      <c r="F29" s="165"/>
      <c r="G29" s="165"/>
      <c r="H29" s="165"/>
      <c r="I29" s="165"/>
      <c r="J29" s="165"/>
      <c r="K29" s="165"/>
      <c r="L29" s="64"/>
      <c r="S29" s="39"/>
      <c r="T29" s="39"/>
      <c r="U29" s="39"/>
      <c r="V29" s="39"/>
      <c r="W29" s="39"/>
      <c r="X29" s="39"/>
      <c r="Y29" s="39"/>
      <c r="Z29" s="39"/>
      <c r="AA29" s="39"/>
      <c r="AB29" s="39"/>
      <c r="AC29" s="39"/>
      <c r="AD29" s="39"/>
      <c r="AE29" s="39"/>
    </row>
    <row r="30" s="2" customFormat="1" ht="25.44" customHeight="1">
      <c r="A30" s="39"/>
      <c r="B30" s="42"/>
      <c r="C30" s="39"/>
      <c r="D30" s="166" t="s">
        <v>35</v>
      </c>
      <c r="E30" s="39"/>
      <c r="F30" s="39"/>
      <c r="G30" s="39"/>
      <c r="H30" s="39"/>
      <c r="I30" s="39"/>
      <c r="J30" s="167">
        <f>ROUND(J118, 2)</f>
        <v>0</v>
      </c>
      <c r="K30" s="39"/>
      <c r="L30" s="64"/>
      <c r="S30" s="39"/>
      <c r="T30" s="39"/>
      <c r="U30" s="39"/>
      <c r="V30" s="39"/>
      <c r="W30" s="39"/>
      <c r="X30" s="39"/>
      <c r="Y30" s="39"/>
      <c r="Z30" s="39"/>
      <c r="AA30" s="39"/>
      <c r="AB30" s="39"/>
      <c r="AC30" s="39"/>
      <c r="AD30" s="39"/>
      <c r="AE30" s="39"/>
    </row>
    <row r="31" s="2" customFormat="1" ht="6.96" customHeight="1">
      <c r="A31" s="39"/>
      <c r="B31" s="42"/>
      <c r="C31" s="39"/>
      <c r="D31" s="165"/>
      <c r="E31" s="165"/>
      <c r="F31" s="165"/>
      <c r="G31" s="165"/>
      <c r="H31" s="165"/>
      <c r="I31" s="165"/>
      <c r="J31" s="165"/>
      <c r="K31" s="165"/>
      <c r="L31" s="64"/>
      <c r="S31" s="39"/>
      <c r="T31" s="39"/>
      <c r="U31" s="39"/>
      <c r="V31" s="39"/>
      <c r="W31" s="39"/>
      <c r="X31" s="39"/>
      <c r="Y31" s="39"/>
      <c r="Z31" s="39"/>
      <c r="AA31" s="39"/>
      <c r="AB31" s="39"/>
      <c r="AC31" s="39"/>
      <c r="AD31" s="39"/>
      <c r="AE31" s="39"/>
    </row>
    <row r="32" s="2" customFormat="1" ht="14.4" customHeight="1">
      <c r="A32" s="39"/>
      <c r="B32" s="42"/>
      <c r="C32" s="39"/>
      <c r="D32" s="39"/>
      <c r="E32" s="39"/>
      <c r="F32" s="168" t="s">
        <v>37</v>
      </c>
      <c r="G32" s="39"/>
      <c r="H32" s="39"/>
      <c r="I32" s="168" t="s">
        <v>36</v>
      </c>
      <c r="J32" s="168" t="s">
        <v>38</v>
      </c>
      <c r="K32" s="39"/>
      <c r="L32" s="64"/>
      <c r="S32" s="39"/>
      <c r="T32" s="39"/>
      <c r="U32" s="39"/>
      <c r="V32" s="39"/>
      <c r="W32" s="39"/>
      <c r="X32" s="39"/>
      <c r="Y32" s="39"/>
      <c r="Z32" s="39"/>
      <c r="AA32" s="39"/>
      <c r="AB32" s="39"/>
      <c r="AC32" s="39"/>
      <c r="AD32" s="39"/>
      <c r="AE32" s="39"/>
    </row>
    <row r="33" s="2" customFormat="1" ht="14.4" customHeight="1">
      <c r="A33" s="39"/>
      <c r="B33" s="42"/>
      <c r="C33" s="39"/>
      <c r="D33" s="169" t="s">
        <v>39</v>
      </c>
      <c r="E33" s="156" t="s">
        <v>40</v>
      </c>
      <c r="F33" s="170">
        <f>ROUND((SUM(BE118:BE213)),  2)</f>
        <v>0</v>
      </c>
      <c r="G33" s="39"/>
      <c r="H33" s="39"/>
      <c r="I33" s="171">
        <v>0.20999999999999999</v>
      </c>
      <c r="J33" s="170">
        <f>ROUND(((SUM(BE118:BE213))*I33),  2)</f>
        <v>0</v>
      </c>
      <c r="K33" s="39"/>
      <c r="L33" s="64"/>
      <c r="S33" s="39"/>
      <c r="T33" s="39"/>
      <c r="U33" s="39"/>
      <c r="V33" s="39"/>
      <c r="W33" s="39"/>
      <c r="X33" s="39"/>
      <c r="Y33" s="39"/>
      <c r="Z33" s="39"/>
      <c r="AA33" s="39"/>
      <c r="AB33" s="39"/>
      <c r="AC33" s="39"/>
      <c r="AD33" s="39"/>
      <c r="AE33" s="39"/>
    </row>
    <row r="34" s="2" customFormat="1" ht="14.4" customHeight="1">
      <c r="A34" s="39"/>
      <c r="B34" s="42"/>
      <c r="C34" s="39"/>
      <c r="D34" s="39"/>
      <c r="E34" s="156" t="s">
        <v>41</v>
      </c>
      <c r="F34" s="170">
        <f>ROUND((SUM(BF118:BF213)),  2)</f>
        <v>0</v>
      </c>
      <c r="G34" s="39"/>
      <c r="H34" s="39"/>
      <c r="I34" s="171">
        <v>0.14999999999999999</v>
      </c>
      <c r="J34" s="170">
        <f>ROUND(((SUM(BF118:BF213))*I34),  2)</f>
        <v>0</v>
      </c>
      <c r="K34" s="39"/>
      <c r="L34" s="64"/>
      <c r="S34" s="39"/>
      <c r="T34" s="39"/>
      <c r="U34" s="39"/>
      <c r="V34" s="39"/>
      <c r="W34" s="39"/>
      <c r="X34" s="39"/>
      <c r="Y34" s="39"/>
      <c r="Z34" s="39"/>
      <c r="AA34" s="39"/>
      <c r="AB34" s="39"/>
      <c r="AC34" s="39"/>
      <c r="AD34" s="39"/>
      <c r="AE34" s="39"/>
    </row>
    <row r="35" hidden="1" s="2" customFormat="1" ht="14.4" customHeight="1">
      <c r="A35" s="39"/>
      <c r="B35" s="42"/>
      <c r="C35" s="39"/>
      <c r="D35" s="39"/>
      <c r="E35" s="156" t="s">
        <v>42</v>
      </c>
      <c r="F35" s="170">
        <f>ROUND((SUM(BG118:BG213)),  2)</f>
        <v>0</v>
      </c>
      <c r="G35" s="39"/>
      <c r="H35" s="39"/>
      <c r="I35" s="171">
        <v>0.20999999999999999</v>
      </c>
      <c r="J35" s="170">
        <f>0</f>
        <v>0</v>
      </c>
      <c r="K35" s="39"/>
      <c r="L35" s="64"/>
      <c r="S35" s="39"/>
      <c r="T35" s="39"/>
      <c r="U35" s="39"/>
      <c r="V35" s="39"/>
      <c r="W35" s="39"/>
      <c r="X35" s="39"/>
      <c r="Y35" s="39"/>
      <c r="Z35" s="39"/>
      <c r="AA35" s="39"/>
      <c r="AB35" s="39"/>
      <c r="AC35" s="39"/>
      <c r="AD35" s="39"/>
      <c r="AE35" s="39"/>
    </row>
    <row r="36" hidden="1" s="2" customFormat="1" ht="14.4" customHeight="1">
      <c r="A36" s="39"/>
      <c r="B36" s="42"/>
      <c r="C36" s="39"/>
      <c r="D36" s="39"/>
      <c r="E36" s="156" t="s">
        <v>43</v>
      </c>
      <c r="F36" s="170">
        <f>ROUND((SUM(BH118:BH213)),  2)</f>
        <v>0</v>
      </c>
      <c r="G36" s="39"/>
      <c r="H36" s="39"/>
      <c r="I36" s="171">
        <v>0.14999999999999999</v>
      </c>
      <c r="J36" s="170">
        <f>0</f>
        <v>0</v>
      </c>
      <c r="K36" s="39"/>
      <c r="L36" s="64"/>
      <c r="S36" s="39"/>
      <c r="T36" s="39"/>
      <c r="U36" s="39"/>
      <c r="V36" s="39"/>
      <c r="W36" s="39"/>
      <c r="X36" s="39"/>
      <c r="Y36" s="39"/>
      <c r="Z36" s="39"/>
      <c r="AA36" s="39"/>
      <c r="AB36" s="39"/>
      <c r="AC36" s="39"/>
      <c r="AD36" s="39"/>
      <c r="AE36" s="39"/>
    </row>
    <row r="37" hidden="1" s="2" customFormat="1" ht="14.4" customHeight="1">
      <c r="A37" s="39"/>
      <c r="B37" s="42"/>
      <c r="C37" s="39"/>
      <c r="D37" s="39"/>
      <c r="E37" s="156" t="s">
        <v>44</v>
      </c>
      <c r="F37" s="170">
        <f>ROUND((SUM(BI118:BI213)),  2)</f>
        <v>0</v>
      </c>
      <c r="G37" s="39"/>
      <c r="H37" s="39"/>
      <c r="I37" s="171">
        <v>0</v>
      </c>
      <c r="J37" s="170">
        <f>0</f>
        <v>0</v>
      </c>
      <c r="K37" s="39"/>
      <c r="L37" s="64"/>
      <c r="S37" s="39"/>
      <c r="T37" s="39"/>
      <c r="U37" s="39"/>
      <c r="V37" s="39"/>
      <c r="W37" s="39"/>
      <c r="X37" s="39"/>
      <c r="Y37" s="39"/>
      <c r="Z37" s="39"/>
      <c r="AA37" s="39"/>
      <c r="AB37" s="39"/>
      <c r="AC37" s="39"/>
      <c r="AD37" s="39"/>
      <c r="AE37" s="39"/>
    </row>
    <row r="38" s="2" customFormat="1" ht="6.96" customHeight="1">
      <c r="A38" s="39"/>
      <c r="B38" s="42"/>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2"/>
      <c r="C39" s="172"/>
      <c r="D39" s="173" t="s">
        <v>45</v>
      </c>
      <c r="E39" s="174"/>
      <c r="F39" s="174"/>
      <c r="G39" s="175" t="s">
        <v>46</v>
      </c>
      <c r="H39" s="176" t="s">
        <v>47</v>
      </c>
      <c r="I39" s="174"/>
      <c r="J39" s="177">
        <f>SUM(J30:J37)</f>
        <v>0</v>
      </c>
      <c r="K39" s="178"/>
      <c r="L39" s="64"/>
      <c r="S39" s="39"/>
      <c r="T39" s="39"/>
      <c r="U39" s="39"/>
      <c r="V39" s="39"/>
      <c r="W39" s="39"/>
      <c r="X39" s="39"/>
      <c r="Y39" s="39"/>
      <c r="Z39" s="39"/>
      <c r="AA39" s="39"/>
      <c r="AB39" s="39"/>
      <c r="AC39" s="39"/>
      <c r="AD39" s="39"/>
      <c r="AE39" s="39"/>
    </row>
    <row r="40" s="2" customFormat="1" ht="14.4" customHeight="1">
      <c r="A40" s="39"/>
      <c r="B40" s="42"/>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4"/>
      <c r="D50" s="179" t="s">
        <v>48</v>
      </c>
      <c r="E50" s="180"/>
      <c r="F50" s="180"/>
      <c r="G50" s="179" t="s">
        <v>49</v>
      </c>
      <c r="H50" s="180"/>
      <c r="I50" s="180"/>
      <c r="J50" s="180"/>
      <c r="K50" s="180"/>
      <c r="L50" s="64"/>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9"/>
      <c r="B61" s="42"/>
      <c r="C61" s="39"/>
      <c r="D61" s="181" t="s">
        <v>50</v>
      </c>
      <c r="E61" s="182"/>
      <c r="F61" s="183" t="s">
        <v>51</v>
      </c>
      <c r="G61" s="181" t="s">
        <v>50</v>
      </c>
      <c r="H61" s="182"/>
      <c r="I61" s="182"/>
      <c r="J61" s="184" t="s">
        <v>51</v>
      </c>
      <c r="K61" s="182"/>
      <c r="L61" s="64"/>
      <c r="S61" s="39"/>
      <c r="T61" s="39"/>
      <c r="U61" s="39"/>
      <c r="V61" s="39"/>
      <c r="W61" s="39"/>
      <c r="X61" s="39"/>
      <c r="Y61" s="39"/>
      <c r="Z61" s="39"/>
      <c r="AA61" s="39"/>
      <c r="AB61" s="39"/>
      <c r="AC61" s="39"/>
      <c r="AD61" s="39"/>
      <c r="AE61" s="39"/>
    </row>
    <row r="62">
      <c r="B62" s="19"/>
      <c r="L62" s="19"/>
    </row>
    <row r="63">
      <c r="B63" s="19"/>
      <c r="L63" s="19"/>
    </row>
    <row r="64">
      <c r="B64" s="19"/>
      <c r="L64" s="19"/>
    </row>
    <row r="65" s="2" customFormat="1">
      <c r="A65" s="39"/>
      <c r="B65" s="42"/>
      <c r="C65" s="39"/>
      <c r="D65" s="179" t="s">
        <v>52</v>
      </c>
      <c r="E65" s="185"/>
      <c r="F65" s="185"/>
      <c r="G65" s="179" t="s">
        <v>53</v>
      </c>
      <c r="H65" s="185"/>
      <c r="I65" s="185"/>
      <c r="J65" s="185"/>
      <c r="K65" s="185"/>
      <c r="L65" s="64"/>
      <c r="S65" s="39"/>
      <c r="T65" s="39"/>
      <c r="U65" s="39"/>
      <c r="V65" s="39"/>
      <c r="W65" s="39"/>
      <c r="X65" s="39"/>
      <c r="Y65" s="39"/>
      <c r="Z65" s="39"/>
      <c r="AA65" s="39"/>
      <c r="AB65" s="39"/>
      <c r="AC65" s="39"/>
      <c r="AD65" s="39"/>
      <c r="AE65" s="39"/>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9"/>
      <c r="B76" s="42"/>
      <c r="C76" s="39"/>
      <c r="D76" s="181" t="s">
        <v>50</v>
      </c>
      <c r="E76" s="182"/>
      <c r="F76" s="183" t="s">
        <v>51</v>
      </c>
      <c r="G76" s="181" t="s">
        <v>50</v>
      </c>
      <c r="H76" s="182"/>
      <c r="I76" s="182"/>
      <c r="J76" s="184" t="s">
        <v>51</v>
      </c>
      <c r="K76" s="182"/>
      <c r="L76" s="64"/>
      <c r="S76" s="39"/>
      <c r="T76" s="39"/>
      <c r="U76" s="39"/>
      <c r="V76" s="39"/>
      <c r="W76" s="39"/>
      <c r="X76" s="39"/>
      <c r="Y76" s="39"/>
      <c r="Z76" s="39"/>
      <c r="AA76" s="39"/>
      <c r="AB76" s="39"/>
      <c r="AC76" s="39"/>
      <c r="AD76" s="39"/>
      <c r="AE76" s="39"/>
    </row>
    <row r="77" s="2" customFormat="1" ht="14.4" customHeight="1">
      <c r="A77" s="39"/>
      <c r="B77" s="186"/>
      <c r="C77" s="187"/>
      <c r="D77" s="187"/>
      <c r="E77" s="187"/>
      <c r="F77" s="187"/>
      <c r="G77" s="187"/>
      <c r="H77" s="187"/>
      <c r="I77" s="187"/>
      <c r="J77" s="187"/>
      <c r="K77" s="187"/>
      <c r="L77" s="64"/>
      <c r="S77" s="39"/>
      <c r="T77" s="39"/>
      <c r="U77" s="39"/>
      <c r="V77" s="39"/>
      <c r="W77" s="39"/>
      <c r="X77" s="39"/>
      <c r="Y77" s="39"/>
      <c r="Z77" s="39"/>
      <c r="AA77" s="39"/>
      <c r="AB77" s="39"/>
      <c r="AC77" s="39"/>
      <c r="AD77" s="39"/>
      <c r="AE77" s="39"/>
    </row>
    <row r="81" hidden="1" s="2" customFormat="1" ht="6.96" customHeight="1">
      <c r="A81" s="39"/>
      <c r="B81" s="188"/>
      <c r="C81" s="189"/>
      <c r="D81" s="189"/>
      <c r="E81" s="189"/>
      <c r="F81" s="189"/>
      <c r="G81" s="189"/>
      <c r="H81" s="189"/>
      <c r="I81" s="189"/>
      <c r="J81" s="189"/>
      <c r="K81" s="189"/>
      <c r="L81" s="64"/>
      <c r="S81" s="39"/>
      <c r="T81" s="39"/>
      <c r="U81" s="39"/>
      <c r="V81" s="39"/>
      <c r="W81" s="39"/>
      <c r="X81" s="39"/>
      <c r="Y81" s="39"/>
      <c r="Z81" s="39"/>
      <c r="AA81" s="39"/>
      <c r="AB81" s="39"/>
      <c r="AC81" s="39"/>
      <c r="AD81" s="39"/>
      <c r="AE81" s="39"/>
    </row>
    <row r="82" hidden="1" s="2" customFormat="1" ht="24.96" customHeight="1">
      <c r="A82" s="39"/>
      <c r="B82" s="40"/>
      <c r="C82" s="22" t="s">
        <v>100</v>
      </c>
      <c r="D82" s="41"/>
      <c r="E82" s="41"/>
      <c r="F82" s="41"/>
      <c r="G82" s="41"/>
      <c r="H82" s="41"/>
      <c r="I82" s="41"/>
      <c r="J82" s="41"/>
      <c r="K82" s="41"/>
      <c r="L82" s="64"/>
      <c r="S82" s="39"/>
      <c r="T82" s="39"/>
      <c r="U82" s="39"/>
      <c r="V82" s="39"/>
      <c r="W82" s="39"/>
      <c r="X82" s="39"/>
      <c r="Y82" s="39"/>
      <c r="Z82" s="39"/>
      <c r="AA82" s="39"/>
      <c r="AB82" s="39"/>
      <c r="AC82" s="39"/>
      <c r="AD82" s="39"/>
      <c r="AE82" s="39"/>
    </row>
    <row r="83" hidden="1"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hidden="1" s="2" customFormat="1" ht="12" customHeight="1">
      <c r="A84" s="39"/>
      <c r="B84" s="40"/>
      <c r="C84" s="31" t="s">
        <v>16</v>
      </c>
      <c r="D84" s="41"/>
      <c r="E84" s="41"/>
      <c r="F84" s="41"/>
      <c r="G84" s="41"/>
      <c r="H84" s="41"/>
      <c r="I84" s="41"/>
      <c r="J84" s="41"/>
      <c r="K84" s="41"/>
      <c r="L84" s="64"/>
      <c r="S84" s="39"/>
      <c r="T84" s="39"/>
      <c r="U84" s="39"/>
      <c r="V84" s="39"/>
      <c r="W84" s="39"/>
      <c r="X84" s="39"/>
      <c r="Y84" s="39"/>
      <c r="Z84" s="39"/>
      <c r="AA84" s="39"/>
      <c r="AB84" s="39"/>
      <c r="AC84" s="39"/>
      <c r="AD84" s="39"/>
      <c r="AE84" s="39"/>
    </row>
    <row r="85" hidden="1" s="2" customFormat="1" ht="16.5" customHeight="1">
      <c r="A85" s="39"/>
      <c r="B85" s="40"/>
      <c r="C85" s="41"/>
      <c r="D85" s="41"/>
      <c r="E85" s="190" t="str">
        <f>E7</f>
        <v>Mokřad v k. ú. Rakvice</v>
      </c>
      <c r="F85" s="31"/>
      <c r="G85" s="31"/>
      <c r="H85" s="31"/>
      <c r="I85" s="41"/>
      <c r="J85" s="41"/>
      <c r="K85" s="41"/>
      <c r="L85" s="64"/>
      <c r="S85" s="39"/>
      <c r="T85" s="39"/>
      <c r="U85" s="39"/>
      <c r="V85" s="39"/>
      <c r="W85" s="39"/>
      <c r="X85" s="39"/>
      <c r="Y85" s="39"/>
      <c r="Z85" s="39"/>
      <c r="AA85" s="39"/>
      <c r="AB85" s="39"/>
      <c r="AC85" s="39"/>
      <c r="AD85" s="39"/>
      <c r="AE85" s="39"/>
    </row>
    <row r="86" hidden="1" s="2" customFormat="1" ht="12" customHeight="1">
      <c r="A86" s="39"/>
      <c r="B86" s="40"/>
      <c r="C86" s="31" t="s">
        <v>98</v>
      </c>
      <c r="D86" s="41"/>
      <c r="E86" s="41"/>
      <c r="F86" s="41"/>
      <c r="G86" s="41"/>
      <c r="H86" s="41"/>
      <c r="I86" s="41"/>
      <c r="J86" s="41"/>
      <c r="K86" s="41"/>
      <c r="L86" s="64"/>
      <c r="S86" s="39"/>
      <c r="T86" s="39"/>
      <c r="U86" s="39"/>
      <c r="V86" s="39"/>
      <c r="W86" s="39"/>
      <c r="X86" s="39"/>
      <c r="Y86" s="39"/>
      <c r="Z86" s="39"/>
      <c r="AA86" s="39"/>
      <c r="AB86" s="39"/>
      <c r="AC86" s="39"/>
      <c r="AD86" s="39"/>
      <c r="AE86" s="39"/>
    </row>
    <row r="87" hidden="1" s="2" customFormat="1" ht="16.5" customHeight="1">
      <c r="A87" s="39"/>
      <c r="B87" s="40"/>
      <c r="C87" s="41"/>
      <c r="D87" s="41"/>
      <c r="E87" s="77" t="str">
        <f>E9</f>
        <v>3127-20 - Mokřad</v>
      </c>
      <c r="F87" s="41"/>
      <c r="G87" s="41"/>
      <c r="H87" s="41"/>
      <c r="I87" s="41"/>
      <c r="J87" s="41"/>
      <c r="K87" s="41"/>
      <c r="L87" s="64"/>
      <c r="S87" s="39"/>
      <c r="T87" s="39"/>
      <c r="U87" s="39"/>
      <c r="V87" s="39"/>
      <c r="W87" s="39"/>
      <c r="X87" s="39"/>
      <c r="Y87" s="39"/>
      <c r="Z87" s="39"/>
      <c r="AA87" s="39"/>
      <c r="AB87" s="39"/>
      <c r="AC87" s="39"/>
      <c r="AD87" s="39"/>
      <c r="AE87" s="39"/>
    </row>
    <row r="88" hidden="1"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hidden="1" s="2" customFormat="1" ht="12" customHeight="1">
      <c r="A89" s="39"/>
      <c r="B89" s="40"/>
      <c r="C89" s="31" t="s">
        <v>20</v>
      </c>
      <c r="D89" s="41"/>
      <c r="E89" s="41"/>
      <c r="F89" s="26" t="str">
        <f>F12</f>
        <v xml:space="preserve"> </v>
      </c>
      <c r="G89" s="41"/>
      <c r="H89" s="41"/>
      <c r="I89" s="31" t="s">
        <v>22</v>
      </c>
      <c r="J89" s="80" t="str">
        <f>IF(J12="","",J12)</f>
        <v>13. 9. 2021</v>
      </c>
      <c r="K89" s="41"/>
      <c r="L89" s="64"/>
      <c r="S89" s="39"/>
      <c r="T89" s="39"/>
      <c r="U89" s="39"/>
      <c r="V89" s="39"/>
      <c r="W89" s="39"/>
      <c r="X89" s="39"/>
      <c r="Y89" s="39"/>
      <c r="Z89" s="39"/>
      <c r="AA89" s="39"/>
      <c r="AB89" s="39"/>
      <c r="AC89" s="39"/>
      <c r="AD89" s="39"/>
      <c r="AE89" s="39"/>
    </row>
    <row r="90" hidden="1"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hidden="1" s="2" customFormat="1" ht="15.15" customHeight="1">
      <c r="A91" s="39"/>
      <c r="B91" s="40"/>
      <c r="C91" s="31" t="s">
        <v>24</v>
      </c>
      <c r="D91" s="41"/>
      <c r="E91" s="41"/>
      <c r="F91" s="26" t="str">
        <f>E15</f>
        <v xml:space="preserve"> </v>
      </c>
      <c r="G91" s="41"/>
      <c r="H91" s="41"/>
      <c r="I91" s="31" t="s">
        <v>29</v>
      </c>
      <c r="J91" s="35" t="str">
        <f>E21</f>
        <v xml:space="preserve"> </v>
      </c>
      <c r="K91" s="41"/>
      <c r="L91" s="64"/>
      <c r="S91" s="39"/>
      <c r="T91" s="39"/>
      <c r="U91" s="39"/>
      <c r="V91" s="39"/>
      <c r="W91" s="39"/>
      <c r="X91" s="39"/>
      <c r="Y91" s="39"/>
      <c r="Z91" s="39"/>
      <c r="AA91" s="39"/>
      <c r="AB91" s="39"/>
      <c r="AC91" s="39"/>
      <c r="AD91" s="39"/>
      <c r="AE91" s="39"/>
    </row>
    <row r="92" hidden="1" s="2" customFormat="1" ht="15.15" customHeight="1">
      <c r="A92" s="39"/>
      <c r="B92" s="40"/>
      <c r="C92" s="31" t="s">
        <v>27</v>
      </c>
      <c r="D92" s="41"/>
      <c r="E92" s="41"/>
      <c r="F92" s="26" t="str">
        <f>IF(E18="","",E18)</f>
        <v>Vyplň údaj</v>
      </c>
      <c r="G92" s="41"/>
      <c r="H92" s="41"/>
      <c r="I92" s="31" t="s">
        <v>31</v>
      </c>
      <c r="J92" s="35" t="str">
        <f>E24</f>
        <v xml:space="preserve"> </v>
      </c>
      <c r="K92" s="41"/>
      <c r="L92" s="64"/>
      <c r="S92" s="39"/>
      <c r="T92" s="39"/>
      <c r="U92" s="39"/>
      <c r="V92" s="39"/>
      <c r="W92" s="39"/>
      <c r="X92" s="39"/>
      <c r="Y92" s="39"/>
      <c r="Z92" s="39"/>
      <c r="AA92" s="39"/>
      <c r="AB92" s="39"/>
      <c r="AC92" s="39"/>
      <c r="AD92" s="39"/>
      <c r="AE92" s="39"/>
    </row>
    <row r="93" hidden="1"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hidden="1" s="2" customFormat="1" ht="29.28" customHeight="1">
      <c r="A94" s="39"/>
      <c r="B94" s="40"/>
      <c r="C94" s="191" t="s">
        <v>101</v>
      </c>
      <c r="D94" s="150"/>
      <c r="E94" s="150"/>
      <c r="F94" s="150"/>
      <c r="G94" s="150"/>
      <c r="H94" s="150"/>
      <c r="I94" s="150"/>
      <c r="J94" s="192" t="s">
        <v>102</v>
      </c>
      <c r="K94" s="150"/>
      <c r="L94" s="64"/>
      <c r="S94" s="39"/>
      <c r="T94" s="39"/>
      <c r="U94" s="39"/>
      <c r="V94" s="39"/>
      <c r="W94" s="39"/>
      <c r="X94" s="39"/>
      <c r="Y94" s="39"/>
      <c r="Z94" s="39"/>
      <c r="AA94" s="39"/>
      <c r="AB94" s="39"/>
      <c r="AC94" s="39"/>
      <c r="AD94" s="39"/>
      <c r="AE94" s="39"/>
    </row>
    <row r="95" hidden="1"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hidden="1" s="2" customFormat="1" ht="22.8" customHeight="1">
      <c r="A96" s="39"/>
      <c r="B96" s="40"/>
      <c r="C96" s="193" t="s">
        <v>103</v>
      </c>
      <c r="D96" s="41"/>
      <c r="E96" s="41"/>
      <c r="F96" s="41"/>
      <c r="G96" s="41"/>
      <c r="H96" s="41"/>
      <c r="I96" s="41"/>
      <c r="J96" s="111">
        <f>J118</f>
        <v>0</v>
      </c>
      <c r="K96" s="41"/>
      <c r="L96" s="64"/>
      <c r="S96" s="39"/>
      <c r="T96" s="39"/>
      <c r="U96" s="39"/>
      <c r="V96" s="39"/>
      <c r="W96" s="39"/>
      <c r="X96" s="39"/>
      <c r="Y96" s="39"/>
      <c r="Z96" s="39"/>
      <c r="AA96" s="39"/>
      <c r="AB96" s="39"/>
      <c r="AC96" s="39"/>
      <c r="AD96" s="39"/>
      <c r="AE96" s="39"/>
      <c r="AU96" s="16" t="s">
        <v>104</v>
      </c>
    </row>
    <row r="97" hidden="1" s="9" customFormat="1" ht="24.96" customHeight="1">
      <c r="A97" s="9"/>
      <c r="B97" s="194"/>
      <c r="C97" s="195"/>
      <c r="D97" s="196" t="s">
        <v>105</v>
      </c>
      <c r="E97" s="197"/>
      <c r="F97" s="197"/>
      <c r="G97" s="197"/>
      <c r="H97" s="197"/>
      <c r="I97" s="197"/>
      <c r="J97" s="198">
        <f>J119</f>
        <v>0</v>
      </c>
      <c r="K97" s="195"/>
      <c r="L97" s="199"/>
      <c r="S97" s="9"/>
      <c r="T97" s="9"/>
      <c r="U97" s="9"/>
      <c r="V97" s="9"/>
      <c r="W97" s="9"/>
      <c r="X97" s="9"/>
      <c r="Y97" s="9"/>
      <c r="Z97" s="9"/>
      <c r="AA97" s="9"/>
      <c r="AB97" s="9"/>
      <c r="AC97" s="9"/>
      <c r="AD97" s="9"/>
      <c r="AE97" s="9"/>
    </row>
    <row r="98" hidden="1" s="10" customFormat="1" ht="19.92" customHeight="1">
      <c r="A98" s="10"/>
      <c r="B98" s="200"/>
      <c r="C98" s="201"/>
      <c r="D98" s="202" t="s">
        <v>106</v>
      </c>
      <c r="E98" s="203"/>
      <c r="F98" s="203"/>
      <c r="G98" s="203"/>
      <c r="H98" s="203"/>
      <c r="I98" s="203"/>
      <c r="J98" s="204">
        <f>J120</f>
        <v>0</v>
      </c>
      <c r="K98" s="201"/>
      <c r="L98" s="205"/>
      <c r="S98" s="10"/>
      <c r="T98" s="10"/>
      <c r="U98" s="10"/>
      <c r="V98" s="10"/>
      <c r="W98" s="10"/>
      <c r="X98" s="10"/>
      <c r="Y98" s="10"/>
      <c r="Z98" s="10"/>
      <c r="AA98" s="10"/>
      <c r="AB98" s="10"/>
      <c r="AC98" s="10"/>
      <c r="AD98" s="10"/>
      <c r="AE98" s="10"/>
    </row>
    <row r="99" hidden="1" s="2" customFormat="1" ht="21.84" customHeight="1">
      <c r="A99" s="39"/>
      <c r="B99" s="40"/>
      <c r="C99" s="41"/>
      <c r="D99" s="41"/>
      <c r="E99" s="41"/>
      <c r="F99" s="41"/>
      <c r="G99" s="41"/>
      <c r="H99" s="41"/>
      <c r="I99" s="41"/>
      <c r="J99" s="41"/>
      <c r="K99" s="41"/>
      <c r="L99" s="64"/>
      <c r="S99" s="39"/>
      <c r="T99" s="39"/>
      <c r="U99" s="39"/>
      <c r="V99" s="39"/>
      <c r="W99" s="39"/>
      <c r="X99" s="39"/>
      <c r="Y99" s="39"/>
      <c r="Z99" s="39"/>
      <c r="AA99" s="39"/>
      <c r="AB99" s="39"/>
      <c r="AC99" s="39"/>
      <c r="AD99" s="39"/>
      <c r="AE99" s="39"/>
    </row>
    <row r="100" hidden="1" s="2" customFormat="1" ht="6.96" customHeight="1">
      <c r="A100" s="39"/>
      <c r="B100" s="67"/>
      <c r="C100" s="68"/>
      <c r="D100" s="68"/>
      <c r="E100" s="68"/>
      <c r="F100" s="68"/>
      <c r="G100" s="68"/>
      <c r="H100" s="68"/>
      <c r="I100" s="68"/>
      <c r="J100" s="68"/>
      <c r="K100" s="68"/>
      <c r="L100" s="64"/>
      <c r="S100" s="39"/>
      <c r="T100" s="39"/>
      <c r="U100" s="39"/>
      <c r="V100" s="39"/>
      <c r="W100" s="39"/>
      <c r="X100" s="39"/>
      <c r="Y100" s="39"/>
      <c r="Z100" s="39"/>
      <c r="AA100" s="39"/>
      <c r="AB100" s="39"/>
      <c r="AC100" s="39"/>
      <c r="AD100" s="39"/>
      <c r="AE100" s="39"/>
    </row>
    <row r="101" hidden="1"/>
    <row r="102" hidden="1"/>
    <row r="103" hidden="1"/>
    <row r="104" s="2" customFormat="1" ht="6.96" customHeight="1">
      <c r="A104" s="39"/>
      <c r="B104" s="69"/>
      <c r="C104" s="70"/>
      <c r="D104" s="70"/>
      <c r="E104" s="70"/>
      <c r="F104" s="70"/>
      <c r="G104" s="70"/>
      <c r="H104" s="70"/>
      <c r="I104" s="70"/>
      <c r="J104" s="70"/>
      <c r="K104" s="70"/>
      <c r="L104" s="64"/>
      <c r="S104" s="39"/>
      <c r="T104" s="39"/>
      <c r="U104" s="39"/>
      <c r="V104" s="39"/>
      <c r="W104" s="39"/>
      <c r="X104" s="39"/>
      <c r="Y104" s="39"/>
      <c r="Z104" s="39"/>
      <c r="AA104" s="39"/>
      <c r="AB104" s="39"/>
      <c r="AC104" s="39"/>
      <c r="AD104" s="39"/>
      <c r="AE104" s="39"/>
    </row>
    <row r="105" s="2" customFormat="1" ht="24.96" customHeight="1">
      <c r="A105" s="39"/>
      <c r="B105" s="40"/>
      <c r="C105" s="22" t="s">
        <v>107</v>
      </c>
      <c r="D105" s="41"/>
      <c r="E105" s="41"/>
      <c r="F105" s="41"/>
      <c r="G105" s="41"/>
      <c r="H105" s="41"/>
      <c r="I105" s="41"/>
      <c r="J105" s="41"/>
      <c r="K105" s="41"/>
      <c r="L105" s="64"/>
      <c r="S105" s="39"/>
      <c r="T105" s="39"/>
      <c r="U105" s="39"/>
      <c r="V105" s="39"/>
      <c r="W105" s="39"/>
      <c r="X105" s="39"/>
      <c r="Y105" s="39"/>
      <c r="Z105" s="39"/>
      <c r="AA105" s="39"/>
      <c r="AB105" s="39"/>
      <c r="AC105" s="39"/>
      <c r="AD105" s="39"/>
      <c r="AE105" s="39"/>
    </row>
    <row r="106" s="2" customFormat="1" ht="6.96" customHeight="1">
      <c r="A106" s="39"/>
      <c r="B106" s="40"/>
      <c r="C106" s="41"/>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12" customHeight="1">
      <c r="A107" s="39"/>
      <c r="B107" s="40"/>
      <c r="C107" s="31" t="s">
        <v>16</v>
      </c>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16.5" customHeight="1">
      <c r="A108" s="39"/>
      <c r="B108" s="40"/>
      <c r="C108" s="41"/>
      <c r="D108" s="41"/>
      <c r="E108" s="190" t="str">
        <f>E7</f>
        <v>Mokřad v k. ú. Rakvice</v>
      </c>
      <c r="F108" s="31"/>
      <c r="G108" s="31"/>
      <c r="H108" s="31"/>
      <c r="I108" s="41"/>
      <c r="J108" s="41"/>
      <c r="K108" s="41"/>
      <c r="L108" s="64"/>
      <c r="S108" s="39"/>
      <c r="T108" s="39"/>
      <c r="U108" s="39"/>
      <c r="V108" s="39"/>
      <c r="W108" s="39"/>
      <c r="X108" s="39"/>
      <c r="Y108" s="39"/>
      <c r="Z108" s="39"/>
      <c r="AA108" s="39"/>
      <c r="AB108" s="39"/>
      <c r="AC108" s="39"/>
      <c r="AD108" s="39"/>
      <c r="AE108" s="39"/>
    </row>
    <row r="109" s="2" customFormat="1" ht="12" customHeight="1">
      <c r="A109" s="39"/>
      <c r="B109" s="40"/>
      <c r="C109" s="31" t="s">
        <v>98</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6.5" customHeight="1">
      <c r="A110" s="39"/>
      <c r="B110" s="40"/>
      <c r="C110" s="41"/>
      <c r="D110" s="41"/>
      <c r="E110" s="77" t="str">
        <f>E9</f>
        <v>3127-20 - Mokřad</v>
      </c>
      <c r="F110" s="41"/>
      <c r="G110" s="41"/>
      <c r="H110" s="41"/>
      <c r="I110" s="41"/>
      <c r="J110" s="41"/>
      <c r="K110" s="41"/>
      <c r="L110" s="64"/>
      <c r="S110" s="39"/>
      <c r="T110" s="39"/>
      <c r="U110" s="39"/>
      <c r="V110" s="39"/>
      <c r="W110" s="39"/>
      <c r="X110" s="39"/>
      <c r="Y110" s="39"/>
      <c r="Z110" s="39"/>
      <c r="AA110" s="39"/>
      <c r="AB110" s="39"/>
      <c r="AC110" s="39"/>
      <c r="AD110" s="39"/>
      <c r="AE110" s="39"/>
    </row>
    <row r="111" s="2" customFormat="1" ht="6.96" customHeight="1">
      <c r="A111" s="39"/>
      <c r="B111" s="40"/>
      <c r="C111" s="41"/>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2" customHeight="1">
      <c r="A112" s="39"/>
      <c r="B112" s="40"/>
      <c r="C112" s="31" t="s">
        <v>20</v>
      </c>
      <c r="D112" s="41"/>
      <c r="E112" s="41"/>
      <c r="F112" s="26" t="str">
        <f>F12</f>
        <v xml:space="preserve"> </v>
      </c>
      <c r="G112" s="41"/>
      <c r="H112" s="41"/>
      <c r="I112" s="31" t="s">
        <v>22</v>
      </c>
      <c r="J112" s="80" t="str">
        <f>IF(J12="","",J12)</f>
        <v>13. 9. 2021</v>
      </c>
      <c r="K112" s="41"/>
      <c r="L112" s="64"/>
      <c r="S112" s="39"/>
      <c r="T112" s="39"/>
      <c r="U112" s="39"/>
      <c r="V112" s="39"/>
      <c r="W112" s="39"/>
      <c r="X112" s="39"/>
      <c r="Y112" s="39"/>
      <c r="Z112" s="39"/>
      <c r="AA112" s="39"/>
      <c r="AB112" s="39"/>
      <c r="AC112" s="39"/>
      <c r="AD112" s="39"/>
      <c r="AE112" s="39"/>
    </row>
    <row r="113" s="2" customFormat="1" ht="6.96" customHeight="1">
      <c r="A113" s="39"/>
      <c r="B113" s="40"/>
      <c r="C113" s="41"/>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5.15" customHeight="1">
      <c r="A114" s="39"/>
      <c r="B114" s="40"/>
      <c r="C114" s="31" t="s">
        <v>24</v>
      </c>
      <c r="D114" s="41"/>
      <c r="E114" s="41"/>
      <c r="F114" s="26" t="str">
        <f>E15</f>
        <v xml:space="preserve"> </v>
      </c>
      <c r="G114" s="41"/>
      <c r="H114" s="41"/>
      <c r="I114" s="31" t="s">
        <v>29</v>
      </c>
      <c r="J114" s="35" t="str">
        <f>E21</f>
        <v xml:space="preserve"> </v>
      </c>
      <c r="K114" s="41"/>
      <c r="L114" s="64"/>
      <c r="S114" s="39"/>
      <c r="T114" s="39"/>
      <c r="U114" s="39"/>
      <c r="V114" s="39"/>
      <c r="W114" s="39"/>
      <c r="X114" s="39"/>
      <c r="Y114" s="39"/>
      <c r="Z114" s="39"/>
      <c r="AA114" s="39"/>
      <c r="AB114" s="39"/>
      <c r="AC114" s="39"/>
      <c r="AD114" s="39"/>
      <c r="AE114" s="39"/>
    </row>
    <row r="115" s="2" customFormat="1" ht="15.15" customHeight="1">
      <c r="A115" s="39"/>
      <c r="B115" s="40"/>
      <c r="C115" s="31" t="s">
        <v>27</v>
      </c>
      <c r="D115" s="41"/>
      <c r="E115" s="41"/>
      <c r="F115" s="26" t="str">
        <f>IF(E18="","",E18)</f>
        <v>Vyplň údaj</v>
      </c>
      <c r="G115" s="41"/>
      <c r="H115" s="41"/>
      <c r="I115" s="31" t="s">
        <v>31</v>
      </c>
      <c r="J115" s="35" t="str">
        <f>E24</f>
        <v xml:space="preserve"> </v>
      </c>
      <c r="K115" s="41"/>
      <c r="L115" s="64"/>
      <c r="S115" s="39"/>
      <c r="T115" s="39"/>
      <c r="U115" s="39"/>
      <c r="V115" s="39"/>
      <c r="W115" s="39"/>
      <c r="X115" s="39"/>
      <c r="Y115" s="39"/>
      <c r="Z115" s="39"/>
      <c r="AA115" s="39"/>
      <c r="AB115" s="39"/>
      <c r="AC115" s="39"/>
      <c r="AD115" s="39"/>
      <c r="AE115" s="39"/>
    </row>
    <row r="116" s="2" customFormat="1" ht="10.32" customHeight="1">
      <c r="A116" s="39"/>
      <c r="B116" s="40"/>
      <c r="C116" s="41"/>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11" customFormat="1" ht="29.28" customHeight="1">
      <c r="A117" s="206"/>
      <c r="B117" s="207"/>
      <c r="C117" s="208" t="s">
        <v>108</v>
      </c>
      <c r="D117" s="209" t="s">
        <v>60</v>
      </c>
      <c r="E117" s="209" t="s">
        <v>56</v>
      </c>
      <c r="F117" s="209" t="s">
        <v>57</v>
      </c>
      <c r="G117" s="209" t="s">
        <v>109</v>
      </c>
      <c r="H117" s="209" t="s">
        <v>110</v>
      </c>
      <c r="I117" s="209" t="s">
        <v>111</v>
      </c>
      <c r="J117" s="209" t="s">
        <v>102</v>
      </c>
      <c r="K117" s="210" t="s">
        <v>112</v>
      </c>
      <c r="L117" s="211"/>
      <c r="M117" s="101" t="s">
        <v>1</v>
      </c>
      <c r="N117" s="102" t="s">
        <v>39</v>
      </c>
      <c r="O117" s="102" t="s">
        <v>113</v>
      </c>
      <c r="P117" s="102" t="s">
        <v>114</v>
      </c>
      <c r="Q117" s="102" t="s">
        <v>115</v>
      </c>
      <c r="R117" s="102" t="s">
        <v>116</v>
      </c>
      <c r="S117" s="102" t="s">
        <v>117</v>
      </c>
      <c r="T117" s="103" t="s">
        <v>118</v>
      </c>
      <c r="U117" s="206"/>
      <c r="V117" s="206"/>
      <c r="W117" s="206"/>
      <c r="X117" s="206"/>
      <c r="Y117" s="206"/>
      <c r="Z117" s="206"/>
      <c r="AA117" s="206"/>
      <c r="AB117" s="206"/>
      <c r="AC117" s="206"/>
      <c r="AD117" s="206"/>
      <c r="AE117" s="206"/>
    </row>
    <row r="118" s="2" customFormat="1" ht="22.8" customHeight="1">
      <c r="A118" s="39"/>
      <c r="B118" s="40"/>
      <c r="C118" s="108" t="s">
        <v>119</v>
      </c>
      <c r="D118" s="41"/>
      <c r="E118" s="41"/>
      <c r="F118" s="41"/>
      <c r="G118" s="41"/>
      <c r="H118" s="41"/>
      <c r="I118" s="41"/>
      <c r="J118" s="212">
        <f>BK118</f>
        <v>0</v>
      </c>
      <c r="K118" s="41"/>
      <c r="L118" s="42"/>
      <c r="M118" s="104"/>
      <c r="N118" s="213"/>
      <c r="O118" s="105"/>
      <c r="P118" s="214">
        <f>P119</f>
        <v>0</v>
      </c>
      <c r="Q118" s="105"/>
      <c r="R118" s="214">
        <f>R119</f>
        <v>111.68112000000001</v>
      </c>
      <c r="S118" s="105"/>
      <c r="T118" s="215">
        <f>T119</f>
        <v>0</v>
      </c>
      <c r="U118" s="39"/>
      <c r="V118" s="39"/>
      <c r="W118" s="39"/>
      <c r="X118" s="39"/>
      <c r="Y118" s="39"/>
      <c r="Z118" s="39"/>
      <c r="AA118" s="39"/>
      <c r="AB118" s="39"/>
      <c r="AC118" s="39"/>
      <c r="AD118" s="39"/>
      <c r="AE118" s="39"/>
      <c r="AT118" s="16" t="s">
        <v>74</v>
      </c>
      <c r="AU118" s="16" t="s">
        <v>104</v>
      </c>
      <c r="BK118" s="216">
        <f>BK119</f>
        <v>0</v>
      </c>
    </row>
    <row r="119" s="12" customFormat="1" ht="25.92" customHeight="1">
      <c r="A119" s="12"/>
      <c r="B119" s="217"/>
      <c r="C119" s="218"/>
      <c r="D119" s="219" t="s">
        <v>74</v>
      </c>
      <c r="E119" s="220" t="s">
        <v>120</v>
      </c>
      <c r="F119" s="220" t="s">
        <v>121</v>
      </c>
      <c r="G119" s="218"/>
      <c r="H119" s="218"/>
      <c r="I119" s="221"/>
      <c r="J119" s="222">
        <f>BK119</f>
        <v>0</v>
      </c>
      <c r="K119" s="218"/>
      <c r="L119" s="223"/>
      <c r="M119" s="224"/>
      <c r="N119" s="225"/>
      <c r="O119" s="225"/>
      <c r="P119" s="226">
        <f>P120</f>
        <v>0</v>
      </c>
      <c r="Q119" s="225"/>
      <c r="R119" s="226">
        <f>R120</f>
        <v>111.68112000000001</v>
      </c>
      <c r="S119" s="225"/>
      <c r="T119" s="227">
        <f>T120</f>
        <v>0</v>
      </c>
      <c r="U119" s="12"/>
      <c r="V119" s="12"/>
      <c r="W119" s="12"/>
      <c r="X119" s="12"/>
      <c r="Y119" s="12"/>
      <c r="Z119" s="12"/>
      <c r="AA119" s="12"/>
      <c r="AB119" s="12"/>
      <c r="AC119" s="12"/>
      <c r="AD119" s="12"/>
      <c r="AE119" s="12"/>
      <c r="AR119" s="228" t="s">
        <v>82</v>
      </c>
      <c r="AT119" s="229" t="s">
        <v>74</v>
      </c>
      <c r="AU119" s="229" t="s">
        <v>75</v>
      </c>
      <c r="AY119" s="228" t="s">
        <v>122</v>
      </c>
      <c r="BK119" s="230">
        <f>BK120</f>
        <v>0</v>
      </c>
    </row>
    <row r="120" s="12" customFormat="1" ht="22.8" customHeight="1">
      <c r="A120" s="12"/>
      <c r="B120" s="217"/>
      <c r="C120" s="218"/>
      <c r="D120" s="219" t="s">
        <v>74</v>
      </c>
      <c r="E120" s="231" t="s">
        <v>82</v>
      </c>
      <c r="F120" s="231" t="s">
        <v>123</v>
      </c>
      <c r="G120" s="218"/>
      <c r="H120" s="218"/>
      <c r="I120" s="221"/>
      <c r="J120" s="232">
        <f>BK120</f>
        <v>0</v>
      </c>
      <c r="K120" s="218"/>
      <c r="L120" s="223"/>
      <c r="M120" s="224"/>
      <c r="N120" s="225"/>
      <c r="O120" s="225"/>
      <c r="P120" s="226">
        <f>SUM(P121:P213)</f>
        <v>0</v>
      </c>
      <c r="Q120" s="225"/>
      <c r="R120" s="226">
        <f>SUM(R121:R213)</f>
        <v>111.68112000000001</v>
      </c>
      <c r="S120" s="225"/>
      <c r="T120" s="227">
        <f>SUM(T121:T213)</f>
        <v>0</v>
      </c>
      <c r="U120" s="12"/>
      <c r="V120" s="12"/>
      <c r="W120" s="12"/>
      <c r="X120" s="12"/>
      <c r="Y120" s="12"/>
      <c r="Z120" s="12"/>
      <c r="AA120" s="12"/>
      <c r="AB120" s="12"/>
      <c r="AC120" s="12"/>
      <c r="AD120" s="12"/>
      <c r="AE120" s="12"/>
      <c r="AR120" s="228" t="s">
        <v>82</v>
      </c>
      <c r="AT120" s="229" t="s">
        <v>74</v>
      </c>
      <c r="AU120" s="229" t="s">
        <v>82</v>
      </c>
      <c r="AY120" s="228" t="s">
        <v>122</v>
      </c>
      <c r="BK120" s="230">
        <f>SUM(BK121:BK213)</f>
        <v>0</v>
      </c>
    </row>
    <row r="121" s="2" customFormat="1" ht="24.15" customHeight="1">
      <c r="A121" s="39"/>
      <c r="B121" s="40"/>
      <c r="C121" s="233" t="s">
        <v>82</v>
      </c>
      <c r="D121" s="233" t="s">
        <v>124</v>
      </c>
      <c r="E121" s="234" t="s">
        <v>125</v>
      </c>
      <c r="F121" s="235" t="s">
        <v>126</v>
      </c>
      <c r="G121" s="236" t="s">
        <v>127</v>
      </c>
      <c r="H121" s="237">
        <v>33252</v>
      </c>
      <c r="I121" s="238"/>
      <c r="J121" s="239">
        <f>ROUND(I121*H121,2)</f>
        <v>0</v>
      </c>
      <c r="K121" s="235" t="s">
        <v>128</v>
      </c>
      <c r="L121" s="42"/>
      <c r="M121" s="240" t="s">
        <v>1</v>
      </c>
      <c r="N121" s="241" t="s">
        <v>40</v>
      </c>
      <c r="O121" s="92"/>
      <c r="P121" s="242">
        <f>O121*H121</f>
        <v>0</v>
      </c>
      <c r="Q121" s="242">
        <v>0</v>
      </c>
      <c r="R121" s="242">
        <f>Q121*H121</f>
        <v>0</v>
      </c>
      <c r="S121" s="242">
        <v>0</v>
      </c>
      <c r="T121" s="243">
        <f>S121*H121</f>
        <v>0</v>
      </c>
      <c r="U121" s="39"/>
      <c r="V121" s="39"/>
      <c r="W121" s="39"/>
      <c r="X121" s="39"/>
      <c r="Y121" s="39"/>
      <c r="Z121" s="39"/>
      <c r="AA121" s="39"/>
      <c r="AB121" s="39"/>
      <c r="AC121" s="39"/>
      <c r="AD121" s="39"/>
      <c r="AE121" s="39"/>
      <c r="AR121" s="244" t="s">
        <v>129</v>
      </c>
      <c r="AT121" s="244" t="s">
        <v>124</v>
      </c>
      <c r="AU121" s="244" t="s">
        <v>84</v>
      </c>
      <c r="AY121" s="16" t="s">
        <v>122</v>
      </c>
      <c r="BE121" s="144">
        <f>IF(N121="základní",J121,0)</f>
        <v>0</v>
      </c>
      <c r="BF121" s="144">
        <f>IF(N121="snížená",J121,0)</f>
        <v>0</v>
      </c>
      <c r="BG121" s="144">
        <f>IF(N121="zákl. přenesená",J121,0)</f>
        <v>0</v>
      </c>
      <c r="BH121" s="144">
        <f>IF(N121="sníž. přenesená",J121,0)</f>
        <v>0</v>
      </c>
      <c r="BI121" s="144">
        <f>IF(N121="nulová",J121,0)</f>
        <v>0</v>
      </c>
      <c r="BJ121" s="16" t="s">
        <v>82</v>
      </c>
      <c r="BK121" s="144">
        <f>ROUND(I121*H121,2)</f>
        <v>0</v>
      </c>
      <c r="BL121" s="16" t="s">
        <v>129</v>
      </c>
      <c r="BM121" s="244" t="s">
        <v>130</v>
      </c>
    </row>
    <row r="122" s="2" customFormat="1">
      <c r="A122" s="39"/>
      <c r="B122" s="40"/>
      <c r="C122" s="41"/>
      <c r="D122" s="245" t="s">
        <v>131</v>
      </c>
      <c r="E122" s="41"/>
      <c r="F122" s="246" t="s">
        <v>132</v>
      </c>
      <c r="G122" s="41"/>
      <c r="H122" s="41"/>
      <c r="I122" s="247"/>
      <c r="J122" s="41"/>
      <c r="K122" s="41"/>
      <c r="L122" s="42"/>
      <c r="M122" s="248"/>
      <c r="N122" s="249"/>
      <c r="O122" s="92"/>
      <c r="P122" s="92"/>
      <c r="Q122" s="92"/>
      <c r="R122" s="92"/>
      <c r="S122" s="92"/>
      <c r="T122" s="93"/>
      <c r="U122" s="39"/>
      <c r="V122" s="39"/>
      <c r="W122" s="39"/>
      <c r="X122" s="39"/>
      <c r="Y122" s="39"/>
      <c r="Z122" s="39"/>
      <c r="AA122" s="39"/>
      <c r="AB122" s="39"/>
      <c r="AC122" s="39"/>
      <c r="AD122" s="39"/>
      <c r="AE122" s="39"/>
      <c r="AT122" s="16" t="s">
        <v>131</v>
      </c>
      <c r="AU122" s="16" t="s">
        <v>84</v>
      </c>
    </row>
    <row r="123" s="2" customFormat="1">
      <c r="A123" s="39"/>
      <c r="B123" s="40"/>
      <c r="C123" s="41"/>
      <c r="D123" s="245" t="s">
        <v>133</v>
      </c>
      <c r="E123" s="41"/>
      <c r="F123" s="250" t="s">
        <v>134</v>
      </c>
      <c r="G123" s="41"/>
      <c r="H123" s="41"/>
      <c r="I123" s="247"/>
      <c r="J123" s="41"/>
      <c r="K123" s="41"/>
      <c r="L123" s="42"/>
      <c r="M123" s="248"/>
      <c r="N123" s="249"/>
      <c r="O123" s="92"/>
      <c r="P123" s="92"/>
      <c r="Q123" s="92"/>
      <c r="R123" s="92"/>
      <c r="S123" s="92"/>
      <c r="T123" s="93"/>
      <c r="U123" s="39"/>
      <c r="V123" s="39"/>
      <c r="W123" s="39"/>
      <c r="X123" s="39"/>
      <c r="Y123" s="39"/>
      <c r="Z123" s="39"/>
      <c r="AA123" s="39"/>
      <c r="AB123" s="39"/>
      <c r="AC123" s="39"/>
      <c r="AD123" s="39"/>
      <c r="AE123" s="39"/>
      <c r="AT123" s="16" t="s">
        <v>133</v>
      </c>
      <c r="AU123" s="16" t="s">
        <v>84</v>
      </c>
    </row>
    <row r="124" s="13" customFormat="1">
      <c r="A124" s="13"/>
      <c r="B124" s="251"/>
      <c r="C124" s="252"/>
      <c r="D124" s="245" t="s">
        <v>135</v>
      </c>
      <c r="E124" s="253" t="s">
        <v>1</v>
      </c>
      <c r="F124" s="254" t="s">
        <v>136</v>
      </c>
      <c r="G124" s="252"/>
      <c r="H124" s="255">
        <v>16500</v>
      </c>
      <c r="I124" s="256"/>
      <c r="J124" s="252"/>
      <c r="K124" s="252"/>
      <c r="L124" s="257"/>
      <c r="M124" s="258"/>
      <c r="N124" s="259"/>
      <c r="O124" s="259"/>
      <c r="P124" s="259"/>
      <c r="Q124" s="259"/>
      <c r="R124" s="259"/>
      <c r="S124" s="259"/>
      <c r="T124" s="260"/>
      <c r="U124" s="13"/>
      <c r="V124" s="13"/>
      <c r="W124" s="13"/>
      <c r="X124" s="13"/>
      <c r="Y124" s="13"/>
      <c r="Z124" s="13"/>
      <c r="AA124" s="13"/>
      <c r="AB124" s="13"/>
      <c r="AC124" s="13"/>
      <c r="AD124" s="13"/>
      <c r="AE124" s="13"/>
      <c r="AT124" s="261" t="s">
        <v>135</v>
      </c>
      <c r="AU124" s="261" t="s">
        <v>84</v>
      </c>
      <c r="AV124" s="13" t="s">
        <v>84</v>
      </c>
      <c r="AW124" s="13" t="s">
        <v>30</v>
      </c>
      <c r="AX124" s="13" t="s">
        <v>75</v>
      </c>
      <c r="AY124" s="261" t="s">
        <v>122</v>
      </c>
    </row>
    <row r="125" s="13" customFormat="1">
      <c r="A125" s="13"/>
      <c r="B125" s="251"/>
      <c r="C125" s="252"/>
      <c r="D125" s="245" t="s">
        <v>135</v>
      </c>
      <c r="E125" s="253" t="s">
        <v>1</v>
      </c>
      <c r="F125" s="254" t="s">
        <v>137</v>
      </c>
      <c r="G125" s="252"/>
      <c r="H125" s="255">
        <v>16752</v>
      </c>
      <c r="I125" s="256"/>
      <c r="J125" s="252"/>
      <c r="K125" s="252"/>
      <c r="L125" s="257"/>
      <c r="M125" s="258"/>
      <c r="N125" s="259"/>
      <c r="O125" s="259"/>
      <c r="P125" s="259"/>
      <c r="Q125" s="259"/>
      <c r="R125" s="259"/>
      <c r="S125" s="259"/>
      <c r="T125" s="260"/>
      <c r="U125" s="13"/>
      <c r="V125" s="13"/>
      <c r="W125" s="13"/>
      <c r="X125" s="13"/>
      <c r="Y125" s="13"/>
      <c r="Z125" s="13"/>
      <c r="AA125" s="13"/>
      <c r="AB125" s="13"/>
      <c r="AC125" s="13"/>
      <c r="AD125" s="13"/>
      <c r="AE125" s="13"/>
      <c r="AT125" s="261" t="s">
        <v>135</v>
      </c>
      <c r="AU125" s="261" t="s">
        <v>84</v>
      </c>
      <c r="AV125" s="13" t="s">
        <v>84</v>
      </c>
      <c r="AW125" s="13" t="s">
        <v>30</v>
      </c>
      <c r="AX125" s="13" t="s">
        <v>75</v>
      </c>
      <c r="AY125" s="261" t="s">
        <v>122</v>
      </c>
    </row>
    <row r="126" s="14" customFormat="1">
      <c r="A126" s="14"/>
      <c r="B126" s="262"/>
      <c r="C126" s="263"/>
      <c r="D126" s="245" t="s">
        <v>135</v>
      </c>
      <c r="E126" s="264" t="s">
        <v>1</v>
      </c>
      <c r="F126" s="265" t="s">
        <v>138</v>
      </c>
      <c r="G126" s="263"/>
      <c r="H126" s="266">
        <v>33252</v>
      </c>
      <c r="I126" s="267"/>
      <c r="J126" s="263"/>
      <c r="K126" s="263"/>
      <c r="L126" s="268"/>
      <c r="M126" s="269"/>
      <c r="N126" s="270"/>
      <c r="O126" s="270"/>
      <c r="P126" s="270"/>
      <c r="Q126" s="270"/>
      <c r="R126" s="270"/>
      <c r="S126" s="270"/>
      <c r="T126" s="271"/>
      <c r="U126" s="14"/>
      <c r="V126" s="14"/>
      <c r="W126" s="14"/>
      <c r="X126" s="14"/>
      <c r="Y126" s="14"/>
      <c r="Z126" s="14"/>
      <c r="AA126" s="14"/>
      <c r="AB126" s="14"/>
      <c r="AC126" s="14"/>
      <c r="AD126" s="14"/>
      <c r="AE126" s="14"/>
      <c r="AT126" s="272" t="s">
        <v>135</v>
      </c>
      <c r="AU126" s="272" t="s">
        <v>84</v>
      </c>
      <c r="AV126" s="14" t="s">
        <v>129</v>
      </c>
      <c r="AW126" s="14" t="s">
        <v>30</v>
      </c>
      <c r="AX126" s="14" t="s">
        <v>82</v>
      </c>
      <c r="AY126" s="272" t="s">
        <v>122</v>
      </c>
    </row>
    <row r="127" s="2" customFormat="1" ht="24.15" customHeight="1">
      <c r="A127" s="39"/>
      <c r="B127" s="40"/>
      <c r="C127" s="233" t="s">
        <v>84</v>
      </c>
      <c r="D127" s="233" t="s">
        <v>124</v>
      </c>
      <c r="E127" s="234" t="s">
        <v>139</v>
      </c>
      <c r="F127" s="235" t="s">
        <v>140</v>
      </c>
      <c r="G127" s="236" t="s">
        <v>127</v>
      </c>
      <c r="H127" s="237">
        <v>2530</v>
      </c>
      <c r="I127" s="238"/>
      <c r="J127" s="239">
        <f>ROUND(I127*H127,2)</f>
        <v>0</v>
      </c>
      <c r="K127" s="235" t="s">
        <v>141</v>
      </c>
      <c r="L127" s="42"/>
      <c r="M127" s="240" t="s">
        <v>1</v>
      </c>
      <c r="N127" s="241" t="s">
        <v>40</v>
      </c>
      <c r="O127" s="92"/>
      <c r="P127" s="242">
        <f>O127*H127</f>
        <v>0</v>
      </c>
      <c r="Q127" s="242">
        <v>0</v>
      </c>
      <c r="R127" s="242">
        <f>Q127*H127</f>
        <v>0</v>
      </c>
      <c r="S127" s="242">
        <v>0</v>
      </c>
      <c r="T127" s="243">
        <f>S127*H127</f>
        <v>0</v>
      </c>
      <c r="U127" s="39"/>
      <c r="V127" s="39"/>
      <c r="W127" s="39"/>
      <c r="X127" s="39"/>
      <c r="Y127" s="39"/>
      <c r="Z127" s="39"/>
      <c r="AA127" s="39"/>
      <c r="AB127" s="39"/>
      <c r="AC127" s="39"/>
      <c r="AD127" s="39"/>
      <c r="AE127" s="39"/>
      <c r="AR127" s="244" t="s">
        <v>129</v>
      </c>
      <c r="AT127" s="244" t="s">
        <v>124</v>
      </c>
      <c r="AU127" s="244" t="s">
        <v>84</v>
      </c>
      <c r="AY127" s="16" t="s">
        <v>122</v>
      </c>
      <c r="BE127" s="144">
        <f>IF(N127="základní",J127,0)</f>
        <v>0</v>
      </c>
      <c r="BF127" s="144">
        <f>IF(N127="snížená",J127,0)</f>
        <v>0</v>
      </c>
      <c r="BG127" s="144">
        <f>IF(N127="zákl. přenesená",J127,0)</f>
        <v>0</v>
      </c>
      <c r="BH127" s="144">
        <f>IF(N127="sníž. přenesená",J127,0)</f>
        <v>0</v>
      </c>
      <c r="BI127" s="144">
        <f>IF(N127="nulová",J127,0)</f>
        <v>0</v>
      </c>
      <c r="BJ127" s="16" t="s">
        <v>82</v>
      </c>
      <c r="BK127" s="144">
        <f>ROUND(I127*H127,2)</f>
        <v>0</v>
      </c>
      <c r="BL127" s="16" t="s">
        <v>129</v>
      </c>
      <c r="BM127" s="244" t="s">
        <v>142</v>
      </c>
    </row>
    <row r="128" s="2" customFormat="1">
      <c r="A128" s="39"/>
      <c r="B128" s="40"/>
      <c r="C128" s="41"/>
      <c r="D128" s="245" t="s">
        <v>131</v>
      </c>
      <c r="E128" s="41"/>
      <c r="F128" s="246" t="s">
        <v>143</v>
      </c>
      <c r="G128" s="41"/>
      <c r="H128" s="41"/>
      <c r="I128" s="247"/>
      <c r="J128" s="41"/>
      <c r="K128" s="41"/>
      <c r="L128" s="42"/>
      <c r="M128" s="248"/>
      <c r="N128" s="249"/>
      <c r="O128" s="92"/>
      <c r="P128" s="92"/>
      <c r="Q128" s="92"/>
      <c r="R128" s="92"/>
      <c r="S128" s="92"/>
      <c r="T128" s="93"/>
      <c r="U128" s="39"/>
      <c r="V128" s="39"/>
      <c r="W128" s="39"/>
      <c r="X128" s="39"/>
      <c r="Y128" s="39"/>
      <c r="Z128" s="39"/>
      <c r="AA128" s="39"/>
      <c r="AB128" s="39"/>
      <c r="AC128" s="39"/>
      <c r="AD128" s="39"/>
      <c r="AE128" s="39"/>
      <c r="AT128" s="16" t="s">
        <v>131</v>
      </c>
      <c r="AU128" s="16" t="s">
        <v>84</v>
      </c>
    </row>
    <row r="129" s="2" customFormat="1">
      <c r="A129" s="39"/>
      <c r="B129" s="40"/>
      <c r="C129" s="41"/>
      <c r="D129" s="273" t="s">
        <v>144</v>
      </c>
      <c r="E129" s="41"/>
      <c r="F129" s="274" t="s">
        <v>145</v>
      </c>
      <c r="G129" s="41"/>
      <c r="H129" s="41"/>
      <c r="I129" s="247"/>
      <c r="J129" s="41"/>
      <c r="K129" s="41"/>
      <c r="L129" s="42"/>
      <c r="M129" s="248"/>
      <c r="N129" s="249"/>
      <c r="O129" s="92"/>
      <c r="P129" s="92"/>
      <c r="Q129" s="92"/>
      <c r="R129" s="92"/>
      <c r="S129" s="92"/>
      <c r="T129" s="93"/>
      <c r="U129" s="39"/>
      <c r="V129" s="39"/>
      <c r="W129" s="39"/>
      <c r="X129" s="39"/>
      <c r="Y129" s="39"/>
      <c r="Z129" s="39"/>
      <c r="AA129" s="39"/>
      <c r="AB129" s="39"/>
      <c r="AC129" s="39"/>
      <c r="AD129" s="39"/>
      <c r="AE129" s="39"/>
      <c r="AT129" s="16" t="s">
        <v>144</v>
      </c>
      <c r="AU129" s="16" t="s">
        <v>84</v>
      </c>
    </row>
    <row r="130" s="2" customFormat="1">
      <c r="A130" s="39"/>
      <c r="B130" s="40"/>
      <c r="C130" s="41"/>
      <c r="D130" s="245" t="s">
        <v>133</v>
      </c>
      <c r="E130" s="41"/>
      <c r="F130" s="250" t="s">
        <v>134</v>
      </c>
      <c r="G130" s="41"/>
      <c r="H130" s="41"/>
      <c r="I130" s="247"/>
      <c r="J130" s="41"/>
      <c r="K130" s="41"/>
      <c r="L130" s="42"/>
      <c r="M130" s="248"/>
      <c r="N130" s="249"/>
      <c r="O130" s="92"/>
      <c r="P130" s="92"/>
      <c r="Q130" s="92"/>
      <c r="R130" s="92"/>
      <c r="S130" s="92"/>
      <c r="T130" s="93"/>
      <c r="U130" s="39"/>
      <c r="V130" s="39"/>
      <c r="W130" s="39"/>
      <c r="X130" s="39"/>
      <c r="Y130" s="39"/>
      <c r="Z130" s="39"/>
      <c r="AA130" s="39"/>
      <c r="AB130" s="39"/>
      <c r="AC130" s="39"/>
      <c r="AD130" s="39"/>
      <c r="AE130" s="39"/>
      <c r="AT130" s="16" t="s">
        <v>133</v>
      </c>
      <c r="AU130" s="16" t="s">
        <v>84</v>
      </c>
    </row>
    <row r="131" s="13" customFormat="1">
      <c r="A131" s="13"/>
      <c r="B131" s="251"/>
      <c r="C131" s="252"/>
      <c r="D131" s="245" t="s">
        <v>135</v>
      </c>
      <c r="E131" s="253" t="s">
        <v>1</v>
      </c>
      <c r="F131" s="254" t="s">
        <v>146</v>
      </c>
      <c r="G131" s="252"/>
      <c r="H131" s="255">
        <v>2530</v>
      </c>
      <c r="I131" s="256"/>
      <c r="J131" s="252"/>
      <c r="K131" s="252"/>
      <c r="L131" s="257"/>
      <c r="M131" s="258"/>
      <c r="N131" s="259"/>
      <c r="O131" s="259"/>
      <c r="P131" s="259"/>
      <c r="Q131" s="259"/>
      <c r="R131" s="259"/>
      <c r="S131" s="259"/>
      <c r="T131" s="260"/>
      <c r="U131" s="13"/>
      <c r="V131" s="13"/>
      <c r="W131" s="13"/>
      <c r="X131" s="13"/>
      <c r="Y131" s="13"/>
      <c r="Z131" s="13"/>
      <c r="AA131" s="13"/>
      <c r="AB131" s="13"/>
      <c r="AC131" s="13"/>
      <c r="AD131" s="13"/>
      <c r="AE131" s="13"/>
      <c r="AT131" s="261" t="s">
        <v>135</v>
      </c>
      <c r="AU131" s="261" t="s">
        <v>84</v>
      </c>
      <c r="AV131" s="13" t="s">
        <v>84</v>
      </c>
      <c r="AW131" s="13" t="s">
        <v>30</v>
      </c>
      <c r="AX131" s="13" t="s">
        <v>82</v>
      </c>
      <c r="AY131" s="261" t="s">
        <v>122</v>
      </c>
    </row>
    <row r="132" s="2" customFormat="1" ht="16.5" customHeight="1">
      <c r="A132" s="39"/>
      <c r="B132" s="40"/>
      <c r="C132" s="275" t="s">
        <v>147</v>
      </c>
      <c r="D132" s="275" t="s">
        <v>148</v>
      </c>
      <c r="E132" s="276" t="s">
        <v>149</v>
      </c>
      <c r="F132" s="277" t="s">
        <v>150</v>
      </c>
      <c r="G132" s="278" t="s">
        <v>151</v>
      </c>
      <c r="H132" s="279">
        <v>1252.3699999999999</v>
      </c>
      <c r="I132" s="280"/>
      <c r="J132" s="281">
        <f>ROUND(I132*H132,2)</f>
        <v>0</v>
      </c>
      <c r="K132" s="277" t="s">
        <v>128</v>
      </c>
      <c r="L132" s="282"/>
      <c r="M132" s="283" t="s">
        <v>1</v>
      </c>
      <c r="N132" s="284" t="s">
        <v>40</v>
      </c>
      <c r="O132" s="92"/>
      <c r="P132" s="242">
        <f>O132*H132</f>
        <v>0</v>
      </c>
      <c r="Q132" s="242">
        <v>0.001</v>
      </c>
      <c r="R132" s="242">
        <f>Q132*H132</f>
        <v>1.25237</v>
      </c>
      <c r="S132" s="242">
        <v>0</v>
      </c>
      <c r="T132" s="243">
        <f>S132*H132</f>
        <v>0</v>
      </c>
      <c r="U132" s="39"/>
      <c r="V132" s="39"/>
      <c r="W132" s="39"/>
      <c r="X132" s="39"/>
      <c r="Y132" s="39"/>
      <c r="Z132" s="39"/>
      <c r="AA132" s="39"/>
      <c r="AB132" s="39"/>
      <c r="AC132" s="39"/>
      <c r="AD132" s="39"/>
      <c r="AE132" s="39"/>
      <c r="AR132" s="244" t="s">
        <v>152</v>
      </c>
      <c r="AT132" s="244" t="s">
        <v>148</v>
      </c>
      <c r="AU132" s="244" t="s">
        <v>84</v>
      </c>
      <c r="AY132" s="16" t="s">
        <v>122</v>
      </c>
      <c r="BE132" s="144">
        <f>IF(N132="základní",J132,0)</f>
        <v>0</v>
      </c>
      <c r="BF132" s="144">
        <f>IF(N132="snížená",J132,0)</f>
        <v>0</v>
      </c>
      <c r="BG132" s="144">
        <f>IF(N132="zákl. přenesená",J132,0)</f>
        <v>0</v>
      </c>
      <c r="BH132" s="144">
        <f>IF(N132="sníž. přenesená",J132,0)</f>
        <v>0</v>
      </c>
      <c r="BI132" s="144">
        <f>IF(N132="nulová",J132,0)</f>
        <v>0</v>
      </c>
      <c r="BJ132" s="16" t="s">
        <v>82</v>
      </c>
      <c r="BK132" s="144">
        <f>ROUND(I132*H132,2)</f>
        <v>0</v>
      </c>
      <c r="BL132" s="16" t="s">
        <v>129</v>
      </c>
      <c r="BM132" s="244" t="s">
        <v>153</v>
      </c>
    </row>
    <row r="133" s="2" customFormat="1">
      <c r="A133" s="39"/>
      <c r="B133" s="40"/>
      <c r="C133" s="41"/>
      <c r="D133" s="245" t="s">
        <v>131</v>
      </c>
      <c r="E133" s="41"/>
      <c r="F133" s="246" t="s">
        <v>150</v>
      </c>
      <c r="G133" s="41"/>
      <c r="H133" s="41"/>
      <c r="I133" s="247"/>
      <c r="J133" s="41"/>
      <c r="K133" s="41"/>
      <c r="L133" s="42"/>
      <c r="M133" s="248"/>
      <c r="N133" s="249"/>
      <c r="O133" s="92"/>
      <c r="P133" s="92"/>
      <c r="Q133" s="92"/>
      <c r="R133" s="92"/>
      <c r="S133" s="92"/>
      <c r="T133" s="93"/>
      <c r="U133" s="39"/>
      <c r="V133" s="39"/>
      <c r="W133" s="39"/>
      <c r="X133" s="39"/>
      <c r="Y133" s="39"/>
      <c r="Z133" s="39"/>
      <c r="AA133" s="39"/>
      <c r="AB133" s="39"/>
      <c r="AC133" s="39"/>
      <c r="AD133" s="39"/>
      <c r="AE133" s="39"/>
      <c r="AT133" s="16" t="s">
        <v>131</v>
      </c>
      <c r="AU133" s="16" t="s">
        <v>84</v>
      </c>
    </row>
    <row r="134" s="13" customFormat="1">
      <c r="A134" s="13"/>
      <c r="B134" s="251"/>
      <c r="C134" s="252"/>
      <c r="D134" s="245" t="s">
        <v>135</v>
      </c>
      <c r="E134" s="253" t="s">
        <v>1</v>
      </c>
      <c r="F134" s="254" t="s">
        <v>154</v>
      </c>
      <c r="G134" s="252"/>
      <c r="H134" s="255">
        <v>577.5</v>
      </c>
      <c r="I134" s="256"/>
      <c r="J134" s="252"/>
      <c r="K134" s="252"/>
      <c r="L134" s="257"/>
      <c r="M134" s="258"/>
      <c r="N134" s="259"/>
      <c r="O134" s="259"/>
      <c r="P134" s="259"/>
      <c r="Q134" s="259"/>
      <c r="R134" s="259"/>
      <c r="S134" s="259"/>
      <c r="T134" s="260"/>
      <c r="U134" s="13"/>
      <c r="V134" s="13"/>
      <c r="W134" s="13"/>
      <c r="X134" s="13"/>
      <c r="Y134" s="13"/>
      <c r="Z134" s="13"/>
      <c r="AA134" s="13"/>
      <c r="AB134" s="13"/>
      <c r="AC134" s="13"/>
      <c r="AD134" s="13"/>
      <c r="AE134" s="13"/>
      <c r="AT134" s="261" t="s">
        <v>135</v>
      </c>
      <c r="AU134" s="261" t="s">
        <v>84</v>
      </c>
      <c r="AV134" s="13" t="s">
        <v>84</v>
      </c>
      <c r="AW134" s="13" t="s">
        <v>30</v>
      </c>
      <c r="AX134" s="13" t="s">
        <v>75</v>
      </c>
      <c r="AY134" s="261" t="s">
        <v>122</v>
      </c>
    </row>
    <row r="135" s="13" customFormat="1">
      <c r="A135" s="13"/>
      <c r="B135" s="251"/>
      <c r="C135" s="252"/>
      <c r="D135" s="245" t="s">
        <v>135</v>
      </c>
      <c r="E135" s="253" t="s">
        <v>1</v>
      </c>
      <c r="F135" s="254" t="s">
        <v>155</v>
      </c>
      <c r="G135" s="252"/>
      <c r="H135" s="255">
        <v>586.32000000000005</v>
      </c>
      <c r="I135" s="256"/>
      <c r="J135" s="252"/>
      <c r="K135" s="252"/>
      <c r="L135" s="257"/>
      <c r="M135" s="258"/>
      <c r="N135" s="259"/>
      <c r="O135" s="259"/>
      <c r="P135" s="259"/>
      <c r="Q135" s="259"/>
      <c r="R135" s="259"/>
      <c r="S135" s="259"/>
      <c r="T135" s="260"/>
      <c r="U135" s="13"/>
      <c r="V135" s="13"/>
      <c r="W135" s="13"/>
      <c r="X135" s="13"/>
      <c r="Y135" s="13"/>
      <c r="Z135" s="13"/>
      <c r="AA135" s="13"/>
      <c r="AB135" s="13"/>
      <c r="AC135" s="13"/>
      <c r="AD135" s="13"/>
      <c r="AE135" s="13"/>
      <c r="AT135" s="261" t="s">
        <v>135</v>
      </c>
      <c r="AU135" s="261" t="s">
        <v>84</v>
      </c>
      <c r="AV135" s="13" t="s">
        <v>84</v>
      </c>
      <c r="AW135" s="13" t="s">
        <v>30</v>
      </c>
      <c r="AX135" s="13" t="s">
        <v>75</v>
      </c>
      <c r="AY135" s="261" t="s">
        <v>122</v>
      </c>
    </row>
    <row r="136" s="13" customFormat="1">
      <c r="A136" s="13"/>
      <c r="B136" s="251"/>
      <c r="C136" s="252"/>
      <c r="D136" s="245" t="s">
        <v>135</v>
      </c>
      <c r="E136" s="253" t="s">
        <v>1</v>
      </c>
      <c r="F136" s="254" t="s">
        <v>156</v>
      </c>
      <c r="G136" s="252"/>
      <c r="H136" s="255">
        <v>88.549999999999997</v>
      </c>
      <c r="I136" s="256"/>
      <c r="J136" s="252"/>
      <c r="K136" s="252"/>
      <c r="L136" s="257"/>
      <c r="M136" s="258"/>
      <c r="N136" s="259"/>
      <c r="O136" s="259"/>
      <c r="P136" s="259"/>
      <c r="Q136" s="259"/>
      <c r="R136" s="259"/>
      <c r="S136" s="259"/>
      <c r="T136" s="260"/>
      <c r="U136" s="13"/>
      <c r="V136" s="13"/>
      <c r="W136" s="13"/>
      <c r="X136" s="13"/>
      <c r="Y136" s="13"/>
      <c r="Z136" s="13"/>
      <c r="AA136" s="13"/>
      <c r="AB136" s="13"/>
      <c r="AC136" s="13"/>
      <c r="AD136" s="13"/>
      <c r="AE136" s="13"/>
      <c r="AT136" s="261" t="s">
        <v>135</v>
      </c>
      <c r="AU136" s="261" t="s">
        <v>84</v>
      </c>
      <c r="AV136" s="13" t="s">
        <v>84</v>
      </c>
      <c r="AW136" s="13" t="s">
        <v>30</v>
      </c>
      <c r="AX136" s="13" t="s">
        <v>75</v>
      </c>
      <c r="AY136" s="261" t="s">
        <v>122</v>
      </c>
    </row>
    <row r="137" s="14" customFormat="1">
      <c r="A137" s="14"/>
      <c r="B137" s="262"/>
      <c r="C137" s="263"/>
      <c r="D137" s="245" t="s">
        <v>135</v>
      </c>
      <c r="E137" s="264" t="s">
        <v>1</v>
      </c>
      <c r="F137" s="265" t="s">
        <v>138</v>
      </c>
      <c r="G137" s="263"/>
      <c r="H137" s="266">
        <v>1252.3700000000001</v>
      </c>
      <c r="I137" s="267"/>
      <c r="J137" s="263"/>
      <c r="K137" s="263"/>
      <c r="L137" s="268"/>
      <c r="M137" s="269"/>
      <c r="N137" s="270"/>
      <c r="O137" s="270"/>
      <c r="P137" s="270"/>
      <c r="Q137" s="270"/>
      <c r="R137" s="270"/>
      <c r="S137" s="270"/>
      <c r="T137" s="271"/>
      <c r="U137" s="14"/>
      <c r="V137" s="14"/>
      <c r="W137" s="14"/>
      <c r="X137" s="14"/>
      <c r="Y137" s="14"/>
      <c r="Z137" s="14"/>
      <c r="AA137" s="14"/>
      <c r="AB137" s="14"/>
      <c r="AC137" s="14"/>
      <c r="AD137" s="14"/>
      <c r="AE137" s="14"/>
      <c r="AT137" s="272" t="s">
        <v>135</v>
      </c>
      <c r="AU137" s="272" t="s">
        <v>84</v>
      </c>
      <c r="AV137" s="14" t="s">
        <v>129</v>
      </c>
      <c r="AW137" s="14" t="s">
        <v>30</v>
      </c>
      <c r="AX137" s="14" t="s">
        <v>82</v>
      </c>
      <c r="AY137" s="272" t="s">
        <v>122</v>
      </c>
    </row>
    <row r="138" s="2" customFormat="1" ht="33" customHeight="1">
      <c r="A138" s="39"/>
      <c r="B138" s="40"/>
      <c r="C138" s="233" t="s">
        <v>129</v>
      </c>
      <c r="D138" s="233" t="s">
        <v>124</v>
      </c>
      <c r="E138" s="234" t="s">
        <v>157</v>
      </c>
      <c r="F138" s="235" t="s">
        <v>158</v>
      </c>
      <c r="G138" s="236" t="s">
        <v>159</v>
      </c>
      <c r="H138" s="237">
        <v>10989</v>
      </c>
      <c r="I138" s="238"/>
      <c r="J138" s="239">
        <f>ROUND(I138*H138,2)</f>
        <v>0</v>
      </c>
      <c r="K138" s="235" t="s">
        <v>141</v>
      </c>
      <c r="L138" s="42"/>
      <c r="M138" s="240" t="s">
        <v>1</v>
      </c>
      <c r="N138" s="241" t="s">
        <v>40</v>
      </c>
      <c r="O138" s="92"/>
      <c r="P138" s="242">
        <f>O138*H138</f>
        <v>0</v>
      </c>
      <c r="Q138" s="242">
        <v>0</v>
      </c>
      <c r="R138" s="242">
        <f>Q138*H138</f>
        <v>0</v>
      </c>
      <c r="S138" s="242">
        <v>0</v>
      </c>
      <c r="T138" s="243">
        <f>S138*H138</f>
        <v>0</v>
      </c>
      <c r="U138" s="39"/>
      <c r="V138" s="39"/>
      <c r="W138" s="39"/>
      <c r="X138" s="39"/>
      <c r="Y138" s="39"/>
      <c r="Z138" s="39"/>
      <c r="AA138" s="39"/>
      <c r="AB138" s="39"/>
      <c r="AC138" s="39"/>
      <c r="AD138" s="39"/>
      <c r="AE138" s="39"/>
      <c r="AR138" s="244" t="s">
        <v>129</v>
      </c>
      <c r="AT138" s="244" t="s">
        <v>124</v>
      </c>
      <c r="AU138" s="244" t="s">
        <v>84</v>
      </c>
      <c r="AY138" s="16" t="s">
        <v>122</v>
      </c>
      <c r="BE138" s="144">
        <f>IF(N138="základní",J138,0)</f>
        <v>0</v>
      </c>
      <c r="BF138" s="144">
        <f>IF(N138="snížená",J138,0)</f>
        <v>0</v>
      </c>
      <c r="BG138" s="144">
        <f>IF(N138="zákl. přenesená",J138,0)</f>
        <v>0</v>
      </c>
      <c r="BH138" s="144">
        <f>IF(N138="sníž. přenesená",J138,0)</f>
        <v>0</v>
      </c>
      <c r="BI138" s="144">
        <f>IF(N138="nulová",J138,0)</f>
        <v>0</v>
      </c>
      <c r="BJ138" s="16" t="s">
        <v>82</v>
      </c>
      <c r="BK138" s="144">
        <f>ROUND(I138*H138,2)</f>
        <v>0</v>
      </c>
      <c r="BL138" s="16" t="s">
        <v>129</v>
      </c>
      <c r="BM138" s="244" t="s">
        <v>160</v>
      </c>
    </row>
    <row r="139" s="2" customFormat="1">
      <c r="A139" s="39"/>
      <c r="B139" s="40"/>
      <c r="C139" s="41"/>
      <c r="D139" s="245" t="s">
        <v>131</v>
      </c>
      <c r="E139" s="41"/>
      <c r="F139" s="246" t="s">
        <v>161</v>
      </c>
      <c r="G139" s="41"/>
      <c r="H139" s="41"/>
      <c r="I139" s="247"/>
      <c r="J139" s="41"/>
      <c r="K139" s="41"/>
      <c r="L139" s="42"/>
      <c r="M139" s="248"/>
      <c r="N139" s="249"/>
      <c r="O139" s="92"/>
      <c r="P139" s="92"/>
      <c r="Q139" s="92"/>
      <c r="R139" s="92"/>
      <c r="S139" s="92"/>
      <c r="T139" s="93"/>
      <c r="U139" s="39"/>
      <c r="V139" s="39"/>
      <c r="W139" s="39"/>
      <c r="X139" s="39"/>
      <c r="Y139" s="39"/>
      <c r="Z139" s="39"/>
      <c r="AA139" s="39"/>
      <c r="AB139" s="39"/>
      <c r="AC139" s="39"/>
      <c r="AD139" s="39"/>
      <c r="AE139" s="39"/>
      <c r="AT139" s="16" t="s">
        <v>131</v>
      </c>
      <c r="AU139" s="16" t="s">
        <v>84</v>
      </c>
    </row>
    <row r="140" s="2" customFormat="1">
      <c r="A140" s="39"/>
      <c r="B140" s="40"/>
      <c r="C140" s="41"/>
      <c r="D140" s="273" t="s">
        <v>144</v>
      </c>
      <c r="E140" s="41"/>
      <c r="F140" s="274" t="s">
        <v>162</v>
      </c>
      <c r="G140" s="41"/>
      <c r="H140" s="41"/>
      <c r="I140" s="247"/>
      <c r="J140" s="41"/>
      <c r="K140" s="41"/>
      <c r="L140" s="42"/>
      <c r="M140" s="248"/>
      <c r="N140" s="249"/>
      <c r="O140" s="92"/>
      <c r="P140" s="92"/>
      <c r="Q140" s="92"/>
      <c r="R140" s="92"/>
      <c r="S140" s="92"/>
      <c r="T140" s="93"/>
      <c r="U140" s="39"/>
      <c r="V140" s="39"/>
      <c r="W140" s="39"/>
      <c r="X140" s="39"/>
      <c r="Y140" s="39"/>
      <c r="Z140" s="39"/>
      <c r="AA140" s="39"/>
      <c r="AB140" s="39"/>
      <c r="AC140" s="39"/>
      <c r="AD140" s="39"/>
      <c r="AE140" s="39"/>
      <c r="AT140" s="16" t="s">
        <v>144</v>
      </c>
      <c r="AU140" s="16" t="s">
        <v>84</v>
      </c>
    </row>
    <row r="141" s="2" customFormat="1">
      <c r="A141" s="39"/>
      <c r="B141" s="40"/>
      <c r="C141" s="41"/>
      <c r="D141" s="245" t="s">
        <v>133</v>
      </c>
      <c r="E141" s="41"/>
      <c r="F141" s="250" t="s">
        <v>163</v>
      </c>
      <c r="G141" s="41"/>
      <c r="H141" s="41"/>
      <c r="I141" s="247"/>
      <c r="J141" s="41"/>
      <c r="K141" s="41"/>
      <c r="L141" s="42"/>
      <c r="M141" s="248"/>
      <c r="N141" s="249"/>
      <c r="O141" s="92"/>
      <c r="P141" s="92"/>
      <c r="Q141" s="92"/>
      <c r="R141" s="92"/>
      <c r="S141" s="92"/>
      <c r="T141" s="93"/>
      <c r="U141" s="39"/>
      <c r="V141" s="39"/>
      <c r="W141" s="39"/>
      <c r="X141" s="39"/>
      <c r="Y141" s="39"/>
      <c r="Z141" s="39"/>
      <c r="AA141" s="39"/>
      <c r="AB141" s="39"/>
      <c r="AC141" s="39"/>
      <c r="AD141" s="39"/>
      <c r="AE141" s="39"/>
      <c r="AT141" s="16" t="s">
        <v>133</v>
      </c>
      <c r="AU141" s="16" t="s">
        <v>84</v>
      </c>
    </row>
    <row r="142" s="13" customFormat="1">
      <c r="A142" s="13"/>
      <c r="B142" s="251"/>
      <c r="C142" s="252"/>
      <c r="D142" s="245" t="s">
        <v>135</v>
      </c>
      <c r="E142" s="253" t="s">
        <v>1</v>
      </c>
      <c r="F142" s="254" t="s">
        <v>164</v>
      </c>
      <c r="G142" s="252"/>
      <c r="H142" s="255">
        <v>5985</v>
      </c>
      <c r="I142" s="256"/>
      <c r="J142" s="252"/>
      <c r="K142" s="252"/>
      <c r="L142" s="257"/>
      <c r="M142" s="258"/>
      <c r="N142" s="259"/>
      <c r="O142" s="259"/>
      <c r="P142" s="259"/>
      <c r="Q142" s="259"/>
      <c r="R142" s="259"/>
      <c r="S142" s="259"/>
      <c r="T142" s="260"/>
      <c r="U142" s="13"/>
      <c r="V142" s="13"/>
      <c r="W142" s="13"/>
      <c r="X142" s="13"/>
      <c r="Y142" s="13"/>
      <c r="Z142" s="13"/>
      <c r="AA142" s="13"/>
      <c r="AB142" s="13"/>
      <c r="AC142" s="13"/>
      <c r="AD142" s="13"/>
      <c r="AE142" s="13"/>
      <c r="AT142" s="261" t="s">
        <v>135</v>
      </c>
      <c r="AU142" s="261" t="s">
        <v>84</v>
      </c>
      <c r="AV142" s="13" t="s">
        <v>84</v>
      </c>
      <c r="AW142" s="13" t="s">
        <v>30</v>
      </c>
      <c r="AX142" s="13" t="s">
        <v>75</v>
      </c>
      <c r="AY142" s="261" t="s">
        <v>122</v>
      </c>
    </row>
    <row r="143" s="13" customFormat="1">
      <c r="A143" s="13"/>
      <c r="B143" s="251"/>
      <c r="C143" s="252"/>
      <c r="D143" s="245" t="s">
        <v>135</v>
      </c>
      <c r="E143" s="253" t="s">
        <v>1</v>
      </c>
      <c r="F143" s="254" t="s">
        <v>165</v>
      </c>
      <c r="G143" s="252"/>
      <c r="H143" s="255">
        <v>1510</v>
      </c>
      <c r="I143" s="256"/>
      <c r="J143" s="252"/>
      <c r="K143" s="252"/>
      <c r="L143" s="257"/>
      <c r="M143" s="258"/>
      <c r="N143" s="259"/>
      <c r="O143" s="259"/>
      <c r="P143" s="259"/>
      <c r="Q143" s="259"/>
      <c r="R143" s="259"/>
      <c r="S143" s="259"/>
      <c r="T143" s="260"/>
      <c r="U143" s="13"/>
      <c r="V143" s="13"/>
      <c r="W143" s="13"/>
      <c r="X143" s="13"/>
      <c r="Y143" s="13"/>
      <c r="Z143" s="13"/>
      <c r="AA143" s="13"/>
      <c r="AB143" s="13"/>
      <c r="AC143" s="13"/>
      <c r="AD143" s="13"/>
      <c r="AE143" s="13"/>
      <c r="AT143" s="261" t="s">
        <v>135</v>
      </c>
      <c r="AU143" s="261" t="s">
        <v>84</v>
      </c>
      <c r="AV143" s="13" t="s">
        <v>84</v>
      </c>
      <c r="AW143" s="13" t="s">
        <v>30</v>
      </c>
      <c r="AX143" s="13" t="s">
        <v>75</v>
      </c>
      <c r="AY143" s="261" t="s">
        <v>122</v>
      </c>
    </row>
    <row r="144" s="13" customFormat="1">
      <c r="A144" s="13"/>
      <c r="B144" s="251"/>
      <c r="C144" s="252"/>
      <c r="D144" s="245" t="s">
        <v>135</v>
      </c>
      <c r="E144" s="253" t="s">
        <v>1</v>
      </c>
      <c r="F144" s="254" t="s">
        <v>166</v>
      </c>
      <c r="G144" s="252"/>
      <c r="H144" s="255">
        <v>1165</v>
      </c>
      <c r="I144" s="256"/>
      <c r="J144" s="252"/>
      <c r="K144" s="252"/>
      <c r="L144" s="257"/>
      <c r="M144" s="258"/>
      <c r="N144" s="259"/>
      <c r="O144" s="259"/>
      <c r="P144" s="259"/>
      <c r="Q144" s="259"/>
      <c r="R144" s="259"/>
      <c r="S144" s="259"/>
      <c r="T144" s="260"/>
      <c r="U144" s="13"/>
      <c r="V144" s="13"/>
      <c r="W144" s="13"/>
      <c r="X144" s="13"/>
      <c r="Y144" s="13"/>
      <c r="Z144" s="13"/>
      <c r="AA144" s="13"/>
      <c r="AB144" s="13"/>
      <c r="AC144" s="13"/>
      <c r="AD144" s="13"/>
      <c r="AE144" s="13"/>
      <c r="AT144" s="261" t="s">
        <v>135</v>
      </c>
      <c r="AU144" s="261" t="s">
        <v>84</v>
      </c>
      <c r="AV144" s="13" t="s">
        <v>84</v>
      </c>
      <c r="AW144" s="13" t="s">
        <v>30</v>
      </c>
      <c r="AX144" s="13" t="s">
        <v>75</v>
      </c>
      <c r="AY144" s="261" t="s">
        <v>122</v>
      </c>
    </row>
    <row r="145" s="13" customFormat="1">
      <c r="A145" s="13"/>
      <c r="B145" s="251"/>
      <c r="C145" s="252"/>
      <c r="D145" s="245" t="s">
        <v>135</v>
      </c>
      <c r="E145" s="253" t="s">
        <v>1</v>
      </c>
      <c r="F145" s="254" t="s">
        <v>167</v>
      </c>
      <c r="G145" s="252"/>
      <c r="H145" s="255">
        <v>549</v>
      </c>
      <c r="I145" s="256"/>
      <c r="J145" s="252"/>
      <c r="K145" s="252"/>
      <c r="L145" s="257"/>
      <c r="M145" s="258"/>
      <c r="N145" s="259"/>
      <c r="O145" s="259"/>
      <c r="P145" s="259"/>
      <c r="Q145" s="259"/>
      <c r="R145" s="259"/>
      <c r="S145" s="259"/>
      <c r="T145" s="260"/>
      <c r="U145" s="13"/>
      <c r="V145" s="13"/>
      <c r="W145" s="13"/>
      <c r="X145" s="13"/>
      <c r="Y145" s="13"/>
      <c r="Z145" s="13"/>
      <c r="AA145" s="13"/>
      <c r="AB145" s="13"/>
      <c r="AC145" s="13"/>
      <c r="AD145" s="13"/>
      <c r="AE145" s="13"/>
      <c r="AT145" s="261" t="s">
        <v>135</v>
      </c>
      <c r="AU145" s="261" t="s">
        <v>84</v>
      </c>
      <c r="AV145" s="13" t="s">
        <v>84</v>
      </c>
      <c r="AW145" s="13" t="s">
        <v>30</v>
      </c>
      <c r="AX145" s="13" t="s">
        <v>75</v>
      </c>
      <c r="AY145" s="261" t="s">
        <v>122</v>
      </c>
    </row>
    <row r="146" s="13" customFormat="1">
      <c r="A146" s="13"/>
      <c r="B146" s="251"/>
      <c r="C146" s="252"/>
      <c r="D146" s="245" t="s">
        <v>135</v>
      </c>
      <c r="E146" s="253" t="s">
        <v>1</v>
      </c>
      <c r="F146" s="254" t="s">
        <v>168</v>
      </c>
      <c r="G146" s="252"/>
      <c r="H146" s="255">
        <v>305</v>
      </c>
      <c r="I146" s="256"/>
      <c r="J146" s="252"/>
      <c r="K146" s="252"/>
      <c r="L146" s="257"/>
      <c r="M146" s="258"/>
      <c r="N146" s="259"/>
      <c r="O146" s="259"/>
      <c r="P146" s="259"/>
      <c r="Q146" s="259"/>
      <c r="R146" s="259"/>
      <c r="S146" s="259"/>
      <c r="T146" s="260"/>
      <c r="U146" s="13"/>
      <c r="V146" s="13"/>
      <c r="W146" s="13"/>
      <c r="X146" s="13"/>
      <c r="Y146" s="13"/>
      <c r="Z146" s="13"/>
      <c r="AA146" s="13"/>
      <c r="AB146" s="13"/>
      <c r="AC146" s="13"/>
      <c r="AD146" s="13"/>
      <c r="AE146" s="13"/>
      <c r="AT146" s="261" t="s">
        <v>135</v>
      </c>
      <c r="AU146" s="261" t="s">
        <v>84</v>
      </c>
      <c r="AV146" s="13" t="s">
        <v>84</v>
      </c>
      <c r="AW146" s="13" t="s">
        <v>30</v>
      </c>
      <c r="AX146" s="13" t="s">
        <v>75</v>
      </c>
      <c r="AY146" s="261" t="s">
        <v>122</v>
      </c>
    </row>
    <row r="147" s="13" customFormat="1">
      <c r="A147" s="13"/>
      <c r="B147" s="251"/>
      <c r="C147" s="252"/>
      <c r="D147" s="245" t="s">
        <v>135</v>
      </c>
      <c r="E147" s="253" t="s">
        <v>1</v>
      </c>
      <c r="F147" s="254" t="s">
        <v>169</v>
      </c>
      <c r="G147" s="252"/>
      <c r="H147" s="255">
        <v>1475</v>
      </c>
      <c r="I147" s="256"/>
      <c r="J147" s="252"/>
      <c r="K147" s="252"/>
      <c r="L147" s="257"/>
      <c r="M147" s="258"/>
      <c r="N147" s="259"/>
      <c r="O147" s="259"/>
      <c r="P147" s="259"/>
      <c r="Q147" s="259"/>
      <c r="R147" s="259"/>
      <c r="S147" s="259"/>
      <c r="T147" s="260"/>
      <c r="U147" s="13"/>
      <c r="V147" s="13"/>
      <c r="W147" s="13"/>
      <c r="X147" s="13"/>
      <c r="Y147" s="13"/>
      <c r="Z147" s="13"/>
      <c r="AA147" s="13"/>
      <c r="AB147" s="13"/>
      <c r="AC147" s="13"/>
      <c r="AD147" s="13"/>
      <c r="AE147" s="13"/>
      <c r="AT147" s="261" t="s">
        <v>135</v>
      </c>
      <c r="AU147" s="261" t="s">
        <v>84</v>
      </c>
      <c r="AV147" s="13" t="s">
        <v>84</v>
      </c>
      <c r="AW147" s="13" t="s">
        <v>30</v>
      </c>
      <c r="AX147" s="13" t="s">
        <v>75</v>
      </c>
      <c r="AY147" s="261" t="s">
        <v>122</v>
      </c>
    </row>
    <row r="148" s="14" customFormat="1">
      <c r="A148" s="14"/>
      <c r="B148" s="262"/>
      <c r="C148" s="263"/>
      <c r="D148" s="245" t="s">
        <v>135</v>
      </c>
      <c r="E148" s="264" t="s">
        <v>1</v>
      </c>
      <c r="F148" s="265" t="s">
        <v>138</v>
      </c>
      <c r="G148" s="263"/>
      <c r="H148" s="266">
        <v>10989</v>
      </c>
      <c r="I148" s="267"/>
      <c r="J148" s="263"/>
      <c r="K148" s="263"/>
      <c r="L148" s="268"/>
      <c r="M148" s="269"/>
      <c r="N148" s="270"/>
      <c r="O148" s="270"/>
      <c r="P148" s="270"/>
      <c r="Q148" s="270"/>
      <c r="R148" s="270"/>
      <c r="S148" s="270"/>
      <c r="T148" s="271"/>
      <c r="U148" s="14"/>
      <c r="V148" s="14"/>
      <c r="W148" s="14"/>
      <c r="X148" s="14"/>
      <c r="Y148" s="14"/>
      <c r="Z148" s="14"/>
      <c r="AA148" s="14"/>
      <c r="AB148" s="14"/>
      <c r="AC148" s="14"/>
      <c r="AD148" s="14"/>
      <c r="AE148" s="14"/>
      <c r="AT148" s="272" t="s">
        <v>135</v>
      </c>
      <c r="AU148" s="272" t="s">
        <v>84</v>
      </c>
      <c r="AV148" s="14" t="s">
        <v>129</v>
      </c>
      <c r="AW148" s="14" t="s">
        <v>30</v>
      </c>
      <c r="AX148" s="14" t="s">
        <v>82</v>
      </c>
      <c r="AY148" s="272" t="s">
        <v>122</v>
      </c>
    </row>
    <row r="149" s="2" customFormat="1" ht="33" customHeight="1">
      <c r="A149" s="39"/>
      <c r="B149" s="40"/>
      <c r="C149" s="233" t="s">
        <v>170</v>
      </c>
      <c r="D149" s="233" t="s">
        <v>124</v>
      </c>
      <c r="E149" s="234" t="s">
        <v>171</v>
      </c>
      <c r="F149" s="235" t="s">
        <v>172</v>
      </c>
      <c r="G149" s="236" t="s">
        <v>159</v>
      </c>
      <c r="H149" s="237">
        <v>2761.1999999999998</v>
      </c>
      <c r="I149" s="238"/>
      <c r="J149" s="239">
        <f>ROUND(I149*H149,2)</f>
        <v>0</v>
      </c>
      <c r="K149" s="235" t="s">
        <v>141</v>
      </c>
      <c r="L149" s="42"/>
      <c r="M149" s="240" t="s">
        <v>1</v>
      </c>
      <c r="N149" s="241" t="s">
        <v>40</v>
      </c>
      <c r="O149" s="92"/>
      <c r="P149" s="242">
        <f>O149*H149</f>
        <v>0</v>
      </c>
      <c r="Q149" s="242">
        <v>0</v>
      </c>
      <c r="R149" s="242">
        <f>Q149*H149</f>
        <v>0</v>
      </c>
      <c r="S149" s="242">
        <v>0</v>
      </c>
      <c r="T149" s="243">
        <f>S149*H149</f>
        <v>0</v>
      </c>
      <c r="U149" s="39"/>
      <c r="V149" s="39"/>
      <c r="W149" s="39"/>
      <c r="X149" s="39"/>
      <c r="Y149" s="39"/>
      <c r="Z149" s="39"/>
      <c r="AA149" s="39"/>
      <c r="AB149" s="39"/>
      <c r="AC149" s="39"/>
      <c r="AD149" s="39"/>
      <c r="AE149" s="39"/>
      <c r="AR149" s="244" t="s">
        <v>129</v>
      </c>
      <c r="AT149" s="244" t="s">
        <v>124</v>
      </c>
      <c r="AU149" s="244" t="s">
        <v>84</v>
      </c>
      <c r="AY149" s="16" t="s">
        <v>122</v>
      </c>
      <c r="BE149" s="144">
        <f>IF(N149="základní",J149,0)</f>
        <v>0</v>
      </c>
      <c r="BF149" s="144">
        <f>IF(N149="snížená",J149,0)</f>
        <v>0</v>
      </c>
      <c r="BG149" s="144">
        <f>IF(N149="zákl. přenesená",J149,0)</f>
        <v>0</v>
      </c>
      <c r="BH149" s="144">
        <f>IF(N149="sníž. přenesená",J149,0)</f>
        <v>0</v>
      </c>
      <c r="BI149" s="144">
        <f>IF(N149="nulová",J149,0)</f>
        <v>0</v>
      </c>
      <c r="BJ149" s="16" t="s">
        <v>82</v>
      </c>
      <c r="BK149" s="144">
        <f>ROUND(I149*H149,2)</f>
        <v>0</v>
      </c>
      <c r="BL149" s="16" t="s">
        <v>129</v>
      </c>
      <c r="BM149" s="244" t="s">
        <v>173</v>
      </c>
    </row>
    <row r="150" s="2" customFormat="1">
      <c r="A150" s="39"/>
      <c r="B150" s="40"/>
      <c r="C150" s="41"/>
      <c r="D150" s="245" t="s">
        <v>131</v>
      </c>
      <c r="E150" s="41"/>
      <c r="F150" s="246" t="s">
        <v>174</v>
      </c>
      <c r="G150" s="41"/>
      <c r="H150" s="41"/>
      <c r="I150" s="247"/>
      <c r="J150" s="41"/>
      <c r="K150" s="41"/>
      <c r="L150" s="42"/>
      <c r="M150" s="248"/>
      <c r="N150" s="249"/>
      <c r="O150" s="92"/>
      <c r="P150" s="92"/>
      <c r="Q150" s="92"/>
      <c r="R150" s="92"/>
      <c r="S150" s="92"/>
      <c r="T150" s="93"/>
      <c r="U150" s="39"/>
      <c r="V150" s="39"/>
      <c r="W150" s="39"/>
      <c r="X150" s="39"/>
      <c r="Y150" s="39"/>
      <c r="Z150" s="39"/>
      <c r="AA150" s="39"/>
      <c r="AB150" s="39"/>
      <c r="AC150" s="39"/>
      <c r="AD150" s="39"/>
      <c r="AE150" s="39"/>
      <c r="AT150" s="16" t="s">
        <v>131</v>
      </c>
      <c r="AU150" s="16" t="s">
        <v>84</v>
      </c>
    </row>
    <row r="151" s="2" customFormat="1">
      <c r="A151" s="39"/>
      <c r="B151" s="40"/>
      <c r="C151" s="41"/>
      <c r="D151" s="273" t="s">
        <v>144</v>
      </c>
      <c r="E151" s="41"/>
      <c r="F151" s="274" t="s">
        <v>175</v>
      </c>
      <c r="G151" s="41"/>
      <c r="H151" s="41"/>
      <c r="I151" s="247"/>
      <c r="J151" s="41"/>
      <c r="K151" s="41"/>
      <c r="L151" s="42"/>
      <c r="M151" s="248"/>
      <c r="N151" s="249"/>
      <c r="O151" s="92"/>
      <c r="P151" s="92"/>
      <c r="Q151" s="92"/>
      <c r="R151" s="92"/>
      <c r="S151" s="92"/>
      <c r="T151" s="93"/>
      <c r="U151" s="39"/>
      <c r="V151" s="39"/>
      <c r="W151" s="39"/>
      <c r="X151" s="39"/>
      <c r="Y151" s="39"/>
      <c r="Z151" s="39"/>
      <c r="AA151" s="39"/>
      <c r="AB151" s="39"/>
      <c r="AC151" s="39"/>
      <c r="AD151" s="39"/>
      <c r="AE151" s="39"/>
      <c r="AT151" s="16" t="s">
        <v>144</v>
      </c>
      <c r="AU151" s="16" t="s">
        <v>84</v>
      </c>
    </row>
    <row r="152" s="2" customFormat="1">
      <c r="A152" s="39"/>
      <c r="B152" s="40"/>
      <c r="C152" s="41"/>
      <c r="D152" s="245" t="s">
        <v>133</v>
      </c>
      <c r="E152" s="41"/>
      <c r="F152" s="250" t="s">
        <v>176</v>
      </c>
      <c r="G152" s="41"/>
      <c r="H152" s="41"/>
      <c r="I152" s="247"/>
      <c r="J152" s="41"/>
      <c r="K152" s="41"/>
      <c r="L152" s="42"/>
      <c r="M152" s="248"/>
      <c r="N152" s="249"/>
      <c r="O152" s="92"/>
      <c r="P152" s="92"/>
      <c r="Q152" s="92"/>
      <c r="R152" s="92"/>
      <c r="S152" s="92"/>
      <c r="T152" s="93"/>
      <c r="U152" s="39"/>
      <c r="V152" s="39"/>
      <c r="W152" s="39"/>
      <c r="X152" s="39"/>
      <c r="Y152" s="39"/>
      <c r="Z152" s="39"/>
      <c r="AA152" s="39"/>
      <c r="AB152" s="39"/>
      <c r="AC152" s="39"/>
      <c r="AD152" s="39"/>
      <c r="AE152" s="39"/>
      <c r="AT152" s="16" t="s">
        <v>133</v>
      </c>
      <c r="AU152" s="16" t="s">
        <v>84</v>
      </c>
    </row>
    <row r="153" s="13" customFormat="1">
      <c r="A153" s="13"/>
      <c r="B153" s="251"/>
      <c r="C153" s="252"/>
      <c r="D153" s="245" t="s">
        <v>135</v>
      </c>
      <c r="E153" s="253" t="s">
        <v>1</v>
      </c>
      <c r="F153" s="254" t="s">
        <v>177</v>
      </c>
      <c r="G153" s="252"/>
      <c r="H153" s="255">
        <v>1026</v>
      </c>
      <c r="I153" s="256"/>
      <c r="J153" s="252"/>
      <c r="K153" s="252"/>
      <c r="L153" s="257"/>
      <c r="M153" s="258"/>
      <c r="N153" s="259"/>
      <c r="O153" s="259"/>
      <c r="P153" s="259"/>
      <c r="Q153" s="259"/>
      <c r="R153" s="259"/>
      <c r="S153" s="259"/>
      <c r="T153" s="260"/>
      <c r="U153" s="13"/>
      <c r="V153" s="13"/>
      <c r="W153" s="13"/>
      <c r="X153" s="13"/>
      <c r="Y153" s="13"/>
      <c r="Z153" s="13"/>
      <c r="AA153" s="13"/>
      <c r="AB153" s="13"/>
      <c r="AC153" s="13"/>
      <c r="AD153" s="13"/>
      <c r="AE153" s="13"/>
      <c r="AT153" s="261" t="s">
        <v>135</v>
      </c>
      <c r="AU153" s="261" t="s">
        <v>84</v>
      </c>
      <c r="AV153" s="13" t="s">
        <v>84</v>
      </c>
      <c r="AW153" s="13" t="s">
        <v>30</v>
      </c>
      <c r="AX153" s="13" t="s">
        <v>75</v>
      </c>
      <c r="AY153" s="261" t="s">
        <v>122</v>
      </c>
    </row>
    <row r="154" s="13" customFormat="1">
      <c r="A154" s="13"/>
      <c r="B154" s="251"/>
      <c r="C154" s="252"/>
      <c r="D154" s="245" t="s">
        <v>135</v>
      </c>
      <c r="E154" s="253" t="s">
        <v>1</v>
      </c>
      <c r="F154" s="254" t="s">
        <v>178</v>
      </c>
      <c r="G154" s="252"/>
      <c r="H154" s="255">
        <v>799.20000000000005</v>
      </c>
      <c r="I154" s="256"/>
      <c r="J154" s="252"/>
      <c r="K154" s="252"/>
      <c r="L154" s="257"/>
      <c r="M154" s="258"/>
      <c r="N154" s="259"/>
      <c r="O154" s="259"/>
      <c r="P154" s="259"/>
      <c r="Q154" s="259"/>
      <c r="R154" s="259"/>
      <c r="S154" s="259"/>
      <c r="T154" s="260"/>
      <c r="U154" s="13"/>
      <c r="V154" s="13"/>
      <c r="W154" s="13"/>
      <c r="X154" s="13"/>
      <c r="Y154" s="13"/>
      <c r="Z154" s="13"/>
      <c r="AA154" s="13"/>
      <c r="AB154" s="13"/>
      <c r="AC154" s="13"/>
      <c r="AD154" s="13"/>
      <c r="AE154" s="13"/>
      <c r="AT154" s="261" t="s">
        <v>135</v>
      </c>
      <c r="AU154" s="261" t="s">
        <v>84</v>
      </c>
      <c r="AV154" s="13" t="s">
        <v>84</v>
      </c>
      <c r="AW154" s="13" t="s">
        <v>30</v>
      </c>
      <c r="AX154" s="13" t="s">
        <v>75</v>
      </c>
      <c r="AY154" s="261" t="s">
        <v>122</v>
      </c>
    </row>
    <row r="155" s="13" customFormat="1">
      <c r="A155" s="13"/>
      <c r="B155" s="251"/>
      <c r="C155" s="252"/>
      <c r="D155" s="245" t="s">
        <v>135</v>
      </c>
      <c r="E155" s="253" t="s">
        <v>1</v>
      </c>
      <c r="F155" s="254" t="s">
        <v>179</v>
      </c>
      <c r="G155" s="252"/>
      <c r="H155" s="255">
        <v>324</v>
      </c>
      <c r="I155" s="256"/>
      <c r="J155" s="252"/>
      <c r="K155" s="252"/>
      <c r="L155" s="257"/>
      <c r="M155" s="258"/>
      <c r="N155" s="259"/>
      <c r="O155" s="259"/>
      <c r="P155" s="259"/>
      <c r="Q155" s="259"/>
      <c r="R155" s="259"/>
      <c r="S155" s="259"/>
      <c r="T155" s="260"/>
      <c r="U155" s="13"/>
      <c r="V155" s="13"/>
      <c r="W155" s="13"/>
      <c r="X155" s="13"/>
      <c r="Y155" s="13"/>
      <c r="Z155" s="13"/>
      <c r="AA155" s="13"/>
      <c r="AB155" s="13"/>
      <c r="AC155" s="13"/>
      <c r="AD155" s="13"/>
      <c r="AE155" s="13"/>
      <c r="AT155" s="261" t="s">
        <v>135</v>
      </c>
      <c r="AU155" s="261" t="s">
        <v>84</v>
      </c>
      <c r="AV155" s="13" t="s">
        <v>84</v>
      </c>
      <c r="AW155" s="13" t="s">
        <v>30</v>
      </c>
      <c r="AX155" s="13" t="s">
        <v>75</v>
      </c>
      <c r="AY155" s="261" t="s">
        <v>122</v>
      </c>
    </row>
    <row r="156" s="13" customFormat="1">
      <c r="A156" s="13"/>
      <c r="B156" s="251"/>
      <c r="C156" s="252"/>
      <c r="D156" s="245" t="s">
        <v>135</v>
      </c>
      <c r="E156" s="253" t="s">
        <v>1</v>
      </c>
      <c r="F156" s="254" t="s">
        <v>180</v>
      </c>
      <c r="G156" s="252"/>
      <c r="H156" s="255">
        <v>324</v>
      </c>
      <c r="I156" s="256"/>
      <c r="J156" s="252"/>
      <c r="K156" s="252"/>
      <c r="L156" s="257"/>
      <c r="M156" s="258"/>
      <c r="N156" s="259"/>
      <c r="O156" s="259"/>
      <c r="P156" s="259"/>
      <c r="Q156" s="259"/>
      <c r="R156" s="259"/>
      <c r="S156" s="259"/>
      <c r="T156" s="260"/>
      <c r="U156" s="13"/>
      <c r="V156" s="13"/>
      <c r="W156" s="13"/>
      <c r="X156" s="13"/>
      <c r="Y156" s="13"/>
      <c r="Z156" s="13"/>
      <c r="AA156" s="13"/>
      <c r="AB156" s="13"/>
      <c r="AC156" s="13"/>
      <c r="AD156" s="13"/>
      <c r="AE156" s="13"/>
      <c r="AT156" s="261" t="s">
        <v>135</v>
      </c>
      <c r="AU156" s="261" t="s">
        <v>84</v>
      </c>
      <c r="AV156" s="13" t="s">
        <v>84</v>
      </c>
      <c r="AW156" s="13" t="s">
        <v>30</v>
      </c>
      <c r="AX156" s="13" t="s">
        <v>75</v>
      </c>
      <c r="AY156" s="261" t="s">
        <v>122</v>
      </c>
    </row>
    <row r="157" s="13" customFormat="1">
      <c r="A157" s="13"/>
      <c r="B157" s="251"/>
      <c r="C157" s="252"/>
      <c r="D157" s="245" t="s">
        <v>135</v>
      </c>
      <c r="E157" s="253" t="s">
        <v>1</v>
      </c>
      <c r="F157" s="254" t="s">
        <v>181</v>
      </c>
      <c r="G157" s="252"/>
      <c r="H157" s="255">
        <v>288</v>
      </c>
      <c r="I157" s="256"/>
      <c r="J157" s="252"/>
      <c r="K157" s="252"/>
      <c r="L157" s="257"/>
      <c r="M157" s="258"/>
      <c r="N157" s="259"/>
      <c r="O157" s="259"/>
      <c r="P157" s="259"/>
      <c r="Q157" s="259"/>
      <c r="R157" s="259"/>
      <c r="S157" s="259"/>
      <c r="T157" s="260"/>
      <c r="U157" s="13"/>
      <c r="V157" s="13"/>
      <c r="W157" s="13"/>
      <c r="X157" s="13"/>
      <c r="Y157" s="13"/>
      <c r="Z157" s="13"/>
      <c r="AA157" s="13"/>
      <c r="AB157" s="13"/>
      <c r="AC157" s="13"/>
      <c r="AD157" s="13"/>
      <c r="AE157" s="13"/>
      <c r="AT157" s="261" t="s">
        <v>135</v>
      </c>
      <c r="AU157" s="261" t="s">
        <v>84</v>
      </c>
      <c r="AV157" s="13" t="s">
        <v>84</v>
      </c>
      <c r="AW157" s="13" t="s">
        <v>30</v>
      </c>
      <c r="AX157" s="13" t="s">
        <v>75</v>
      </c>
      <c r="AY157" s="261" t="s">
        <v>122</v>
      </c>
    </row>
    <row r="158" s="14" customFormat="1">
      <c r="A158" s="14"/>
      <c r="B158" s="262"/>
      <c r="C158" s="263"/>
      <c r="D158" s="245" t="s">
        <v>135</v>
      </c>
      <c r="E158" s="264" t="s">
        <v>1</v>
      </c>
      <c r="F158" s="265" t="s">
        <v>138</v>
      </c>
      <c r="G158" s="263"/>
      <c r="H158" s="266">
        <v>2761.1999999999998</v>
      </c>
      <c r="I158" s="267"/>
      <c r="J158" s="263"/>
      <c r="K158" s="263"/>
      <c r="L158" s="268"/>
      <c r="M158" s="269"/>
      <c r="N158" s="270"/>
      <c r="O158" s="270"/>
      <c r="P158" s="270"/>
      <c r="Q158" s="270"/>
      <c r="R158" s="270"/>
      <c r="S158" s="270"/>
      <c r="T158" s="271"/>
      <c r="U158" s="14"/>
      <c r="V158" s="14"/>
      <c r="W158" s="14"/>
      <c r="X158" s="14"/>
      <c r="Y158" s="14"/>
      <c r="Z158" s="14"/>
      <c r="AA158" s="14"/>
      <c r="AB158" s="14"/>
      <c r="AC158" s="14"/>
      <c r="AD158" s="14"/>
      <c r="AE158" s="14"/>
      <c r="AT158" s="272" t="s">
        <v>135</v>
      </c>
      <c r="AU158" s="272" t="s">
        <v>84</v>
      </c>
      <c r="AV158" s="14" t="s">
        <v>129</v>
      </c>
      <c r="AW158" s="14" t="s">
        <v>30</v>
      </c>
      <c r="AX158" s="14" t="s">
        <v>82</v>
      </c>
      <c r="AY158" s="272" t="s">
        <v>122</v>
      </c>
    </row>
    <row r="159" s="2" customFormat="1" ht="37.8" customHeight="1">
      <c r="A159" s="39"/>
      <c r="B159" s="40"/>
      <c r="C159" s="233" t="s">
        <v>182</v>
      </c>
      <c r="D159" s="233" t="s">
        <v>124</v>
      </c>
      <c r="E159" s="234" t="s">
        <v>183</v>
      </c>
      <c r="F159" s="235" t="s">
        <v>184</v>
      </c>
      <c r="G159" s="236" t="s">
        <v>159</v>
      </c>
      <c r="H159" s="237">
        <v>1840.8</v>
      </c>
      <c r="I159" s="238"/>
      <c r="J159" s="239">
        <f>ROUND(I159*H159,2)</f>
        <v>0</v>
      </c>
      <c r="K159" s="235" t="s">
        <v>141</v>
      </c>
      <c r="L159" s="42"/>
      <c r="M159" s="240" t="s">
        <v>1</v>
      </c>
      <c r="N159" s="241" t="s">
        <v>40</v>
      </c>
      <c r="O159" s="92"/>
      <c r="P159" s="242">
        <f>O159*H159</f>
        <v>0</v>
      </c>
      <c r="Q159" s="242">
        <v>0</v>
      </c>
      <c r="R159" s="242">
        <f>Q159*H159</f>
        <v>0</v>
      </c>
      <c r="S159" s="242">
        <v>0</v>
      </c>
      <c r="T159" s="243">
        <f>S159*H159</f>
        <v>0</v>
      </c>
      <c r="U159" s="39"/>
      <c r="V159" s="39"/>
      <c r="W159" s="39"/>
      <c r="X159" s="39"/>
      <c r="Y159" s="39"/>
      <c r="Z159" s="39"/>
      <c r="AA159" s="39"/>
      <c r="AB159" s="39"/>
      <c r="AC159" s="39"/>
      <c r="AD159" s="39"/>
      <c r="AE159" s="39"/>
      <c r="AR159" s="244" t="s">
        <v>129</v>
      </c>
      <c r="AT159" s="244" t="s">
        <v>124</v>
      </c>
      <c r="AU159" s="244" t="s">
        <v>84</v>
      </c>
      <c r="AY159" s="16" t="s">
        <v>122</v>
      </c>
      <c r="BE159" s="144">
        <f>IF(N159="základní",J159,0)</f>
        <v>0</v>
      </c>
      <c r="BF159" s="144">
        <f>IF(N159="snížená",J159,0)</f>
        <v>0</v>
      </c>
      <c r="BG159" s="144">
        <f>IF(N159="zákl. přenesená",J159,0)</f>
        <v>0</v>
      </c>
      <c r="BH159" s="144">
        <f>IF(N159="sníž. přenesená",J159,0)</f>
        <v>0</v>
      </c>
      <c r="BI159" s="144">
        <f>IF(N159="nulová",J159,0)</f>
        <v>0</v>
      </c>
      <c r="BJ159" s="16" t="s">
        <v>82</v>
      </c>
      <c r="BK159" s="144">
        <f>ROUND(I159*H159,2)</f>
        <v>0</v>
      </c>
      <c r="BL159" s="16" t="s">
        <v>129</v>
      </c>
      <c r="BM159" s="244" t="s">
        <v>185</v>
      </c>
    </row>
    <row r="160" s="2" customFormat="1">
      <c r="A160" s="39"/>
      <c r="B160" s="40"/>
      <c r="C160" s="41"/>
      <c r="D160" s="245" t="s">
        <v>131</v>
      </c>
      <c r="E160" s="41"/>
      <c r="F160" s="246" t="s">
        <v>186</v>
      </c>
      <c r="G160" s="41"/>
      <c r="H160" s="41"/>
      <c r="I160" s="247"/>
      <c r="J160" s="41"/>
      <c r="K160" s="41"/>
      <c r="L160" s="42"/>
      <c r="M160" s="248"/>
      <c r="N160" s="249"/>
      <c r="O160" s="92"/>
      <c r="P160" s="92"/>
      <c r="Q160" s="92"/>
      <c r="R160" s="92"/>
      <c r="S160" s="92"/>
      <c r="T160" s="93"/>
      <c r="U160" s="39"/>
      <c r="V160" s="39"/>
      <c r="W160" s="39"/>
      <c r="X160" s="39"/>
      <c r="Y160" s="39"/>
      <c r="Z160" s="39"/>
      <c r="AA160" s="39"/>
      <c r="AB160" s="39"/>
      <c r="AC160" s="39"/>
      <c r="AD160" s="39"/>
      <c r="AE160" s="39"/>
      <c r="AT160" s="16" t="s">
        <v>131</v>
      </c>
      <c r="AU160" s="16" t="s">
        <v>84</v>
      </c>
    </row>
    <row r="161" s="2" customFormat="1">
      <c r="A161" s="39"/>
      <c r="B161" s="40"/>
      <c r="C161" s="41"/>
      <c r="D161" s="273" t="s">
        <v>144</v>
      </c>
      <c r="E161" s="41"/>
      <c r="F161" s="274" t="s">
        <v>187</v>
      </c>
      <c r="G161" s="41"/>
      <c r="H161" s="41"/>
      <c r="I161" s="247"/>
      <c r="J161" s="41"/>
      <c r="K161" s="41"/>
      <c r="L161" s="42"/>
      <c r="M161" s="248"/>
      <c r="N161" s="249"/>
      <c r="O161" s="92"/>
      <c r="P161" s="92"/>
      <c r="Q161" s="92"/>
      <c r="R161" s="92"/>
      <c r="S161" s="92"/>
      <c r="T161" s="93"/>
      <c r="U161" s="39"/>
      <c r="V161" s="39"/>
      <c r="W161" s="39"/>
      <c r="X161" s="39"/>
      <c r="Y161" s="39"/>
      <c r="Z161" s="39"/>
      <c r="AA161" s="39"/>
      <c r="AB161" s="39"/>
      <c r="AC161" s="39"/>
      <c r="AD161" s="39"/>
      <c r="AE161" s="39"/>
      <c r="AT161" s="16" t="s">
        <v>144</v>
      </c>
      <c r="AU161" s="16" t="s">
        <v>84</v>
      </c>
    </row>
    <row r="162" s="2" customFormat="1">
      <c r="A162" s="39"/>
      <c r="B162" s="40"/>
      <c r="C162" s="41"/>
      <c r="D162" s="245" t="s">
        <v>133</v>
      </c>
      <c r="E162" s="41"/>
      <c r="F162" s="250" t="s">
        <v>188</v>
      </c>
      <c r="G162" s="41"/>
      <c r="H162" s="41"/>
      <c r="I162" s="247"/>
      <c r="J162" s="41"/>
      <c r="K162" s="41"/>
      <c r="L162" s="42"/>
      <c r="M162" s="248"/>
      <c r="N162" s="249"/>
      <c r="O162" s="92"/>
      <c r="P162" s="92"/>
      <c r="Q162" s="92"/>
      <c r="R162" s="92"/>
      <c r="S162" s="92"/>
      <c r="T162" s="93"/>
      <c r="U162" s="39"/>
      <c r="V162" s="39"/>
      <c r="W162" s="39"/>
      <c r="X162" s="39"/>
      <c r="Y162" s="39"/>
      <c r="Z162" s="39"/>
      <c r="AA162" s="39"/>
      <c r="AB162" s="39"/>
      <c r="AC162" s="39"/>
      <c r="AD162" s="39"/>
      <c r="AE162" s="39"/>
      <c r="AT162" s="16" t="s">
        <v>133</v>
      </c>
      <c r="AU162" s="16" t="s">
        <v>84</v>
      </c>
    </row>
    <row r="163" s="13" customFormat="1">
      <c r="A163" s="13"/>
      <c r="B163" s="251"/>
      <c r="C163" s="252"/>
      <c r="D163" s="245" t="s">
        <v>135</v>
      </c>
      <c r="E163" s="253" t="s">
        <v>1</v>
      </c>
      <c r="F163" s="254" t="s">
        <v>189</v>
      </c>
      <c r="G163" s="252"/>
      <c r="H163" s="255">
        <v>684</v>
      </c>
      <c r="I163" s="256"/>
      <c r="J163" s="252"/>
      <c r="K163" s="252"/>
      <c r="L163" s="257"/>
      <c r="M163" s="258"/>
      <c r="N163" s="259"/>
      <c r="O163" s="259"/>
      <c r="P163" s="259"/>
      <c r="Q163" s="259"/>
      <c r="R163" s="259"/>
      <c r="S163" s="259"/>
      <c r="T163" s="260"/>
      <c r="U163" s="13"/>
      <c r="V163" s="13"/>
      <c r="W163" s="13"/>
      <c r="X163" s="13"/>
      <c r="Y163" s="13"/>
      <c r="Z163" s="13"/>
      <c r="AA163" s="13"/>
      <c r="AB163" s="13"/>
      <c r="AC163" s="13"/>
      <c r="AD163" s="13"/>
      <c r="AE163" s="13"/>
      <c r="AT163" s="261" t="s">
        <v>135</v>
      </c>
      <c r="AU163" s="261" t="s">
        <v>84</v>
      </c>
      <c r="AV163" s="13" t="s">
        <v>84</v>
      </c>
      <c r="AW163" s="13" t="s">
        <v>30</v>
      </c>
      <c r="AX163" s="13" t="s">
        <v>75</v>
      </c>
      <c r="AY163" s="261" t="s">
        <v>122</v>
      </c>
    </row>
    <row r="164" s="13" customFormat="1">
      <c r="A164" s="13"/>
      <c r="B164" s="251"/>
      <c r="C164" s="252"/>
      <c r="D164" s="245" t="s">
        <v>135</v>
      </c>
      <c r="E164" s="253" t="s">
        <v>1</v>
      </c>
      <c r="F164" s="254" t="s">
        <v>190</v>
      </c>
      <c r="G164" s="252"/>
      <c r="H164" s="255">
        <v>532.79999999999995</v>
      </c>
      <c r="I164" s="256"/>
      <c r="J164" s="252"/>
      <c r="K164" s="252"/>
      <c r="L164" s="257"/>
      <c r="M164" s="258"/>
      <c r="N164" s="259"/>
      <c r="O164" s="259"/>
      <c r="P164" s="259"/>
      <c r="Q164" s="259"/>
      <c r="R164" s="259"/>
      <c r="S164" s="259"/>
      <c r="T164" s="260"/>
      <c r="U164" s="13"/>
      <c r="V164" s="13"/>
      <c r="W164" s="13"/>
      <c r="X164" s="13"/>
      <c r="Y164" s="13"/>
      <c r="Z164" s="13"/>
      <c r="AA164" s="13"/>
      <c r="AB164" s="13"/>
      <c r="AC164" s="13"/>
      <c r="AD164" s="13"/>
      <c r="AE164" s="13"/>
      <c r="AT164" s="261" t="s">
        <v>135</v>
      </c>
      <c r="AU164" s="261" t="s">
        <v>84</v>
      </c>
      <c r="AV164" s="13" t="s">
        <v>84</v>
      </c>
      <c r="AW164" s="13" t="s">
        <v>30</v>
      </c>
      <c r="AX164" s="13" t="s">
        <v>75</v>
      </c>
      <c r="AY164" s="261" t="s">
        <v>122</v>
      </c>
    </row>
    <row r="165" s="13" customFormat="1">
      <c r="A165" s="13"/>
      <c r="B165" s="251"/>
      <c r="C165" s="252"/>
      <c r="D165" s="245" t="s">
        <v>135</v>
      </c>
      <c r="E165" s="253" t="s">
        <v>1</v>
      </c>
      <c r="F165" s="254" t="s">
        <v>191</v>
      </c>
      <c r="G165" s="252"/>
      <c r="H165" s="255">
        <v>216</v>
      </c>
      <c r="I165" s="256"/>
      <c r="J165" s="252"/>
      <c r="K165" s="252"/>
      <c r="L165" s="257"/>
      <c r="M165" s="258"/>
      <c r="N165" s="259"/>
      <c r="O165" s="259"/>
      <c r="P165" s="259"/>
      <c r="Q165" s="259"/>
      <c r="R165" s="259"/>
      <c r="S165" s="259"/>
      <c r="T165" s="260"/>
      <c r="U165" s="13"/>
      <c r="V165" s="13"/>
      <c r="W165" s="13"/>
      <c r="X165" s="13"/>
      <c r="Y165" s="13"/>
      <c r="Z165" s="13"/>
      <c r="AA165" s="13"/>
      <c r="AB165" s="13"/>
      <c r="AC165" s="13"/>
      <c r="AD165" s="13"/>
      <c r="AE165" s="13"/>
      <c r="AT165" s="261" t="s">
        <v>135</v>
      </c>
      <c r="AU165" s="261" t="s">
        <v>84</v>
      </c>
      <c r="AV165" s="13" t="s">
        <v>84</v>
      </c>
      <c r="AW165" s="13" t="s">
        <v>30</v>
      </c>
      <c r="AX165" s="13" t="s">
        <v>75</v>
      </c>
      <c r="AY165" s="261" t="s">
        <v>122</v>
      </c>
    </row>
    <row r="166" s="13" customFormat="1">
      <c r="A166" s="13"/>
      <c r="B166" s="251"/>
      <c r="C166" s="252"/>
      <c r="D166" s="245" t="s">
        <v>135</v>
      </c>
      <c r="E166" s="253" t="s">
        <v>1</v>
      </c>
      <c r="F166" s="254" t="s">
        <v>192</v>
      </c>
      <c r="G166" s="252"/>
      <c r="H166" s="255">
        <v>216</v>
      </c>
      <c r="I166" s="256"/>
      <c r="J166" s="252"/>
      <c r="K166" s="252"/>
      <c r="L166" s="257"/>
      <c r="M166" s="258"/>
      <c r="N166" s="259"/>
      <c r="O166" s="259"/>
      <c r="P166" s="259"/>
      <c r="Q166" s="259"/>
      <c r="R166" s="259"/>
      <c r="S166" s="259"/>
      <c r="T166" s="260"/>
      <c r="U166" s="13"/>
      <c r="V166" s="13"/>
      <c r="W166" s="13"/>
      <c r="X166" s="13"/>
      <c r="Y166" s="13"/>
      <c r="Z166" s="13"/>
      <c r="AA166" s="13"/>
      <c r="AB166" s="13"/>
      <c r="AC166" s="13"/>
      <c r="AD166" s="13"/>
      <c r="AE166" s="13"/>
      <c r="AT166" s="261" t="s">
        <v>135</v>
      </c>
      <c r="AU166" s="261" t="s">
        <v>84</v>
      </c>
      <c r="AV166" s="13" t="s">
        <v>84</v>
      </c>
      <c r="AW166" s="13" t="s">
        <v>30</v>
      </c>
      <c r="AX166" s="13" t="s">
        <v>75</v>
      </c>
      <c r="AY166" s="261" t="s">
        <v>122</v>
      </c>
    </row>
    <row r="167" s="13" customFormat="1">
      <c r="A167" s="13"/>
      <c r="B167" s="251"/>
      <c r="C167" s="252"/>
      <c r="D167" s="245" t="s">
        <v>135</v>
      </c>
      <c r="E167" s="253" t="s">
        <v>1</v>
      </c>
      <c r="F167" s="254" t="s">
        <v>193</v>
      </c>
      <c r="G167" s="252"/>
      <c r="H167" s="255">
        <v>192</v>
      </c>
      <c r="I167" s="256"/>
      <c r="J167" s="252"/>
      <c r="K167" s="252"/>
      <c r="L167" s="257"/>
      <c r="M167" s="258"/>
      <c r="N167" s="259"/>
      <c r="O167" s="259"/>
      <c r="P167" s="259"/>
      <c r="Q167" s="259"/>
      <c r="R167" s="259"/>
      <c r="S167" s="259"/>
      <c r="T167" s="260"/>
      <c r="U167" s="13"/>
      <c r="V167" s="13"/>
      <c r="W167" s="13"/>
      <c r="X167" s="13"/>
      <c r="Y167" s="13"/>
      <c r="Z167" s="13"/>
      <c r="AA167" s="13"/>
      <c r="AB167" s="13"/>
      <c r="AC167" s="13"/>
      <c r="AD167" s="13"/>
      <c r="AE167" s="13"/>
      <c r="AT167" s="261" t="s">
        <v>135</v>
      </c>
      <c r="AU167" s="261" t="s">
        <v>84</v>
      </c>
      <c r="AV167" s="13" t="s">
        <v>84</v>
      </c>
      <c r="AW167" s="13" t="s">
        <v>30</v>
      </c>
      <c r="AX167" s="13" t="s">
        <v>75</v>
      </c>
      <c r="AY167" s="261" t="s">
        <v>122</v>
      </c>
    </row>
    <row r="168" s="14" customFormat="1">
      <c r="A168" s="14"/>
      <c r="B168" s="262"/>
      <c r="C168" s="263"/>
      <c r="D168" s="245" t="s">
        <v>135</v>
      </c>
      <c r="E168" s="264" t="s">
        <v>1</v>
      </c>
      <c r="F168" s="265" t="s">
        <v>138</v>
      </c>
      <c r="G168" s="263"/>
      <c r="H168" s="266">
        <v>1840.8</v>
      </c>
      <c r="I168" s="267"/>
      <c r="J168" s="263"/>
      <c r="K168" s="263"/>
      <c r="L168" s="268"/>
      <c r="M168" s="269"/>
      <c r="N168" s="270"/>
      <c r="O168" s="270"/>
      <c r="P168" s="270"/>
      <c r="Q168" s="270"/>
      <c r="R168" s="270"/>
      <c r="S168" s="270"/>
      <c r="T168" s="271"/>
      <c r="U168" s="14"/>
      <c r="V168" s="14"/>
      <c r="W168" s="14"/>
      <c r="X168" s="14"/>
      <c r="Y168" s="14"/>
      <c r="Z168" s="14"/>
      <c r="AA168" s="14"/>
      <c r="AB168" s="14"/>
      <c r="AC168" s="14"/>
      <c r="AD168" s="14"/>
      <c r="AE168" s="14"/>
      <c r="AT168" s="272" t="s">
        <v>135</v>
      </c>
      <c r="AU168" s="272" t="s">
        <v>84</v>
      </c>
      <c r="AV168" s="14" t="s">
        <v>129</v>
      </c>
      <c r="AW168" s="14" t="s">
        <v>30</v>
      </c>
      <c r="AX168" s="14" t="s">
        <v>82</v>
      </c>
      <c r="AY168" s="272" t="s">
        <v>122</v>
      </c>
    </row>
    <row r="169" s="2" customFormat="1" ht="33" customHeight="1">
      <c r="A169" s="39"/>
      <c r="B169" s="40"/>
      <c r="C169" s="233" t="s">
        <v>194</v>
      </c>
      <c r="D169" s="233" t="s">
        <v>124</v>
      </c>
      <c r="E169" s="234" t="s">
        <v>195</v>
      </c>
      <c r="F169" s="235" t="s">
        <v>196</v>
      </c>
      <c r="G169" s="236" t="s">
        <v>159</v>
      </c>
      <c r="H169" s="237">
        <v>15591</v>
      </c>
      <c r="I169" s="238"/>
      <c r="J169" s="239">
        <f>ROUND(I169*H169,2)</f>
        <v>0</v>
      </c>
      <c r="K169" s="235" t="s">
        <v>141</v>
      </c>
      <c r="L169" s="42"/>
      <c r="M169" s="240" t="s">
        <v>1</v>
      </c>
      <c r="N169" s="241" t="s">
        <v>40</v>
      </c>
      <c r="O169" s="92"/>
      <c r="P169" s="242">
        <f>O169*H169</f>
        <v>0</v>
      </c>
      <c r="Q169" s="242">
        <v>0</v>
      </c>
      <c r="R169" s="242">
        <f>Q169*H169</f>
        <v>0</v>
      </c>
      <c r="S169" s="242">
        <v>0</v>
      </c>
      <c r="T169" s="243">
        <f>S169*H169</f>
        <v>0</v>
      </c>
      <c r="U169" s="39"/>
      <c r="V169" s="39"/>
      <c r="W169" s="39"/>
      <c r="X169" s="39"/>
      <c r="Y169" s="39"/>
      <c r="Z169" s="39"/>
      <c r="AA169" s="39"/>
      <c r="AB169" s="39"/>
      <c r="AC169" s="39"/>
      <c r="AD169" s="39"/>
      <c r="AE169" s="39"/>
      <c r="AR169" s="244" t="s">
        <v>129</v>
      </c>
      <c r="AT169" s="244" t="s">
        <v>124</v>
      </c>
      <c r="AU169" s="244" t="s">
        <v>84</v>
      </c>
      <c r="AY169" s="16" t="s">
        <v>122</v>
      </c>
      <c r="BE169" s="144">
        <f>IF(N169="základní",J169,0)</f>
        <v>0</v>
      </c>
      <c r="BF169" s="144">
        <f>IF(N169="snížená",J169,0)</f>
        <v>0</v>
      </c>
      <c r="BG169" s="144">
        <f>IF(N169="zákl. přenesená",J169,0)</f>
        <v>0</v>
      </c>
      <c r="BH169" s="144">
        <f>IF(N169="sníž. přenesená",J169,0)</f>
        <v>0</v>
      </c>
      <c r="BI169" s="144">
        <f>IF(N169="nulová",J169,0)</f>
        <v>0</v>
      </c>
      <c r="BJ169" s="16" t="s">
        <v>82</v>
      </c>
      <c r="BK169" s="144">
        <f>ROUND(I169*H169,2)</f>
        <v>0</v>
      </c>
      <c r="BL169" s="16" t="s">
        <v>129</v>
      </c>
      <c r="BM169" s="244" t="s">
        <v>197</v>
      </c>
    </row>
    <row r="170" s="2" customFormat="1">
      <c r="A170" s="39"/>
      <c r="B170" s="40"/>
      <c r="C170" s="41"/>
      <c r="D170" s="245" t="s">
        <v>131</v>
      </c>
      <c r="E170" s="41"/>
      <c r="F170" s="246" t="s">
        <v>198</v>
      </c>
      <c r="G170" s="41"/>
      <c r="H170" s="41"/>
      <c r="I170" s="247"/>
      <c r="J170" s="41"/>
      <c r="K170" s="41"/>
      <c r="L170" s="42"/>
      <c r="M170" s="248"/>
      <c r="N170" s="249"/>
      <c r="O170" s="92"/>
      <c r="P170" s="92"/>
      <c r="Q170" s="92"/>
      <c r="R170" s="92"/>
      <c r="S170" s="92"/>
      <c r="T170" s="93"/>
      <c r="U170" s="39"/>
      <c r="V170" s="39"/>
      <c r="W170" s="39"/>
      <c r="X170" s="39"/>
      <c r="Y170" s="39"/>
      <c r="Z170" s="39"/>
      <c r="AA170" s="39"/>
      <c r="AB170" s="39"/>
      <c r="AC170" s="39"/>
      <c r="AD170" s="39"/>
      <c r="AE170" s="39"/>
      <c r="AT170" s="16" t="s">
        <v>131</v>
      </c>
      <c r="AU170" s="16" t="s">
        <v>84</v>
      </c>
    </row>
    <row r="171" s="2" customFormat="1">
      <c r="A171" s="39"/>
      <c r="B171" s="40"/>
      <c r="C171" s="41"/>
      <c r="D171" s="273" t="s">
        <v>144</v>
      </c>
      <c r="E171" s="41"/>
      <c r="F171" s="274" t="s">
        <v>199</v>
      </c>
      <c r="G171" s="41"/>
      <c r="H171" s="41"/>
      <c r="I171" s="247"/>
      <c r="J171" s="41"/>
      <c r="K171" s="41"/>
      <c r="L171" s="42"/>
      <c r="M171" s="248"/>
      <c r="N171" s="249"/>
      <c r="O171" s="92"/>
      <c r="P171" s="92"/>
      <c r="Q171" s="92"/>
      <c r="R171" s="92"/>
      <c r="S171" s="92"/>
      <c r="T171" s="93"/>
      <c r="U171" s="39"/>
      <c r="V171" s="39"/>
      <c r="W171" s="39"/>
      <c r="X171" s="39"/>
      <c r="Y171" s="39"/>
      <c r="Z171" s="39"/>
      <c r="AA171" s="39"/>
      <c r="AB171" s="39"/>
      <c r="AC171" s="39"/>
      <c r="AD171" s="39"/>
      <c r="AE171" s="39"/>
      <c r="AT171" s="16" t="s">
        <v>144</v>
      </c>
      <c r="AU171" s="16" t="s">
        <v>84</v>
      </c>
    </row>
    <row r="172" s="2" customFormat="1">
      <c r="A172" s="39"/>
      <c r="B172" s="40"/>
      <c r="C172" s="41"/>
      <c r="D172" s="245" t="s">
        <v>133</v>
      </c>
      <c r="E172" s="41"/>
      <c r="F172" s="250" t="s">
        <v>200</v>
      </c>
      <c r="G172" s="41"/>
      <c r="H172" s="41"/>
      <c r="I172" s="247"/>
      <c r="J172" s="41"/>
      <c r="K172" s="41"/>
      <c r="L172" s="42"/>
      <c r="M172" s="248"/>
      <c r="N172" s="249"/>
      <c r="O172" s="92"/>
      <c r="P172" s="92"/>
      <c r="Q172" s="92"/>
      <c r="R172" s="92"/>
      <c r="S172" s="92"/>
      <c r="T172" s="93"/>
      <c r="U172" s="39"/>
      <c r="V172" s="39"/>
      <c r="W172" s="39"/>
      <c r="X172" s="39"/>
      <c r="Y172" s="39"/>
      <c r="Z172" s="39"/>
      <c r="AA172" s="39"/>
      <c r="AB172" s="39"/>
      <c r="AC172" s="39"/>
      <c r="AD172" s="39"/>
      <c r="AE172" s="39"/>
      <c r="AT172" s="16" t="s">
        <v>133</v>
      </c>
      <c r="AU172" s="16" t="s">
        <v>84</v>
      </c>
    </row>
    <row r="173" s="13" customFormat="1">
      <c r="A173" s="13"/>
      <c r="B173" s="251"/>
      <c r="C173" s="252"/>
      <c r="D173" s="245" t="s">
        <v>135</v>
      </c>
      <c r="E173" s="253" t="s">
        <v>1</v>
      </c>
      <c r="F173" s="254" t="s">
        <v>201</v>
      </c>
      <c r="G173" s="252"/>
      <c r="H173" s="255">
        <v>10989</v>
      </c>
      <c r="I173" s="256"/>
      <c r="J173" s="252"/>
      <c r="K173" s="252"/>
      <c r="L173" s="257"/>
      <c r="M173" s="258"/>
      <c r="N173" s="259"/>
      <c r="O173" s="259"/>
      <c r="P173" s="259"/>
      <c r="Q173" s="259"/>
      <c r="R173" s="259"/>
      <c r="S173" s="259"/>
      <c r="T173" s="260"/>
      <c r="U173" s="13"/>
      <c r="V173" s="13"/>
      <c r="W173" s="13"/>
      <c r="X173" s="13"/>
      <c r="Y173" s="13"/>
      <c r="Z173" s="13"/>
      <c r="AA173" s="13"/>
      <c r="AB173" s="13"/>
      <c r="AC173" s="13"/>
      <c r="AD173" s="13"/>
      <c r="AE173" s="13"/>
      <c r="AT173" s="261" t="s">
        <v>135</v>
      </c>
      <c r="AU173" s="261" t="s">
        <v>84</v>
      </c>
      <c r="AV173" s="13" t="s">
        <v>84</v>
      </c>
      <c r="AW173" s="13" t="s">
        <v>30</v>
      </c>
      <c r="AX173" s="13" t="s">
        <v>75</v>
      </c>
      <c r="AY173" s="261" t="s">
        <v>122</v>
      </c>
    </row>
    <row r="174" s="13" customFormat="1">
      <c r="A174" s="13"/>
      <c r="B174" s="251"/>
      <c r="C174" s="252"/>
      <c r="D174" s="245" t="s">
        <v>135</v>
      </c>
      <c r="E174" s="253" t="s">
        <v>1</v>
      </c>
      <c r="F174" s="254" t="s">
        <v>202</v>
      </c>
      <c r="G174" s="252"/>
      <c r="H174" s="255">
        <v>4602</v>
      </c>
      <c r="I174" s="256"/>
      <c r="J174" s="252"/>
      <c r="K174" s="252"/>
      <c r="L174" s="257"/>
      <c r="M174" s="258"/>
      <c r="N174" s="259"/>
      <c r="O174" s="259"/>
      <c r="P174" s="259"/>
      <c r="Q174" s="259"/>
      <c r="R174" s="259"/>
      <c r="S174" s="259"/>
      <c r="T174" s="260"/>
      <c r="U174" s="13"/>
      <c r="V174" s="13"/>
      <c r="W174" s="13"/>
      <c r="X174" s="13"/>
      <c r="Y174" s="13"/>
      <c r="Z174" s="13"/>
      <c r="AA174" s="13"/>
      <c r="AB174" s="13"/>
      <c r="AC174" s="13"/>
      <c r="AD174" s="13"/>
      <c r="AE174" s="13"/>
      <c r="AT174" s="261" t="s">
        <v>135</v>
      </c>
      <c r="AU174" s="261" t="s">
        <v>84</v>
      </c>
      <c r="AV174" s="13" t="s">
        <v>84</v>
      </c>
      <c r="AW174" s="13" t="s">
        <v>30</v>
      </c>
      <c r="AX174" s="13" t="s">
        <v>75</v>
      </c>
      <c r="AY174" s="261" t="s">
        <v>122</v>
      </c>
    </row>
    <row r="175" s="14" customFormat="1">
      <c r="A175" s="14"/>
      <c r="B175" s="262"/>
      <c r="C175" s="263"/>
      <c r="D175" s="245" t="s">
        <v>135</v>
      </c>
      <c r="E175" s="264" t="s">
        <v>1</v>
      </c>
      <c r="F175" s="265" t="s">
        <v>138</v>
      </c>
      <c r="G175" s="263"/>
      <c r="H175" s="266">
        <v>15591</v>
      </c>
      <c r="I175" s="267"/>
      <c r="J175" s="263"/>
      <c r="K175" s="263"/>
      <c r="L175" s="268"/>
      <c r="M175" s="269"/>
      <c r="N175" s="270"/>
      <c r="O175" s="270"/>
      <c r="P175" s="270"/>
      <c r="Q175" s="270"/>
      <c r="R175" s="270"/>
      <c r="S175" s="270"/>
      <c r="T175" s="271"/>
      <c r="U175" s="14"/>
      <c r="V175" s="14"/>
      <c r="W175" s="14"/>
      <c r="X175" s="14"/>
      <c r="Y175" s="14"/>
      <c r="Z175" s="14"/>
      <c r="AA175" s="14"/>
      <c r="AB175" s="14"/>
      <c r="AC175" s="14"/>
      <c r="AD175" s="14"/>
      <c r="AE175" s="14"/>
      <c r="AT175" s="272" t="s">
        <v>135</v>
      </c>
      <c r="AU175" s="272" t="s">
        <v>84</v>
      </c>
      <c r="AV175" s="14" t="s">
        <v>129</v>
      </c>
      <c r="AW175" s="14" t="s">
        <v>30</v>
      </c>
      <c r="AX175" s="14" t="s">
        <v>82</v>
      </c>
      <c r="AY175" s="272" t="s">
        <v>122</v>
      </c>
    </row>
    <row r="176" s="2" customFormat="1" ht="24.15" customHeight="1">
      <c r="A176" s="39"/>
      <c r="B176" s="40"/>
      <c r="C176" s="233" t="s">
        <v>152</v>
      </c>
      <c r="D176" s="233" t="s">
        <v>124</v>
      </c>
      <c r="E176" s="234" t="s">
        <v>203</v>
      </c>
      <c r="F176" s="235" t="s">
        <v>204</v>
      </c>
      <c r="G176" s="236" t="s">
        <v>159</v>
      </c>
      <c r="H176" s="237">
        <v>4602</v>
      </c>
      <c r="I176" s="238"/>
      <c r="J176" s="239">
        <f>ROUND(I176*H176,2)</f>
        <v>0</v>
      </c>
      <c r="K176" s="235" t="s">
        <v>128</v>
      </c>
      <c r="L176" s="42"/>
      <c r="M176" s="240" t="s">
        <v>1</v>
      </c>
      <c r="N176" s="241" t="s">
        <v>40</v>
      </c>
      <c r="O176" s="92"/>
      <c r="P176" s="242">
        <f>O176*H176</f>
        <v>0</v>
      </c>
      <c r="Q176" s="242">
        <v>0</v>
      </c>
      <c r="R176" s="242">
        <f>Q176*H176</f>
        <v>0</v>
      </c>
      <c r="S176" s="242">
        <v>0</v>
      </c>
      <c r="T176" s="243">
        <f>S176*H176</f>
        <v>0</v>
      </c>
      <c r="U176" s="39"/>
      <c r="V176" s="39"/>
      <c r="W176" s="39"/>
      <c r="X176" s="39"/>
      <c r="Y176" s="39"/>
      <c r="Z176" s="39"/>
      <c r="AA176" s="39"/>
      <c r="AB176" s="39"/>
      <c r="AC176" s="39"/>
      <c r="AD176" s="39"/>
      <c r="AE176" s="39"/>
      <c r="AR176" s="244" t="s">
        <v>129</v>
      </c>
      <c r="AT176" s="244" t="s">
        <v>124</v>
      </c>
      <c r="AU176" s="244" t="s">
        <v>84</v>
      </c>
      <c r="AY176" s="16" t="s">
        <v>122</v>
      </c>
      <c r="BE176" s="144">
        <f>IF(N176="základní",J176,0)</f>
        <v>0</v>
      </c>
      <c r="BF176" s="144">
        <f>IF(N176="snížená",J176,0)</f>
        <v>0</v>
      </c>
      <c r="BG176" s="144">
        <f>IF(N176="zákl. přenesená",J176,0)</f>
        <v>0</v>
      </c>
      <c r="BH176" s="144">
        <f>IF(N176="sníž. přenesená",J176,0)</f>
        <v>0</v>
      </c>
      <c r="BI176" s="144">
        <f>IF(N176="nulová",J176,0)</f>
        <v>0</v>
      </c>
      <c r="BJ176" s="16" t="s">
        <v>82</v>
      </c>
      <c r="BK176" s="144">
        <f>ROUND(I176*H176,2)</f>
        <v>0</v>
      </c>
      <c r="BL176" s="16" t="s">
        <v>129</v>
      </c>
      <c r="BM176" s="244" t="s">
        <v>205</v>
      </c>
    </row>
    <row r="177" s="2" customFormat="1">
      <c r="A177" s="39"/>
      <c r="B177" s="40"/>
      <c r="C177" s="41"/>
      <c r="D177" s="245" t="s">
        <v>131</v>
      </c>
      <c r="E177" s="41"/>
      <c r="F177" s="246" t="s">
        <v>206</v>
      </c>
      <c r="G177" s="41"/>
      <c r="H177" s="41"/>
      <c r="I177" s="247"/>
      <c r="J177" s="41"/>
      <c r="K177" s="41"/>
      <c r="L177" s="42"/>
      <c r="M177" s="248"/>
      <c r="N177" s="249"/>
      <c r="O177" s="92"/>
      <c r="P177" s="92"/>
      <c r="Q177" s="92"/>
      <c r="R177" s="92"/>
      <c r="S177" s="92"/>
      <c r="T177" s="93"/>
      <c r="U177" s="39"/>
      <c r="V177" s="39"/>
      <c r="W177" s="39"/>
      <c r="X177" s="39"/>
      <c r="Y177" s="39"/>
      <c r="Z177" s="39"/>
      <c r="AA177" s="39"/>
      <c r="AB177" s="39"/>
      <c r="AC177" s="39"/>
      <c r="AD177" s="39"/>
      <c r="AE177" s="39"/>
      <c r="AT177" s="16" t="s">
        <v>131</v>
      </c>
      <c r="AU177" s="16" t="s">
        <v>84</v>
      </c>
    </row>
    <row r="178" s="2" customFormat="1">
      <c r="A178" s="39"/>
      <c r="B178" s="40"/>
      <c r="C178" s="41"/>
      <c r="D178" s="245" t="s">
        <v>133</v>
      </c>
      <c r="E178" s="41"/>
      <c r="F178" s="250" t="s">
        <v>207</v>
      </c>
      <c r="G178" s="41"/>
      <c r="H178" s="41"/>
      <c r="I178" s="247"/>
      <c r="J178" s="41"/>
      <c r="K178" s="41"/>
      <c r="L178" s="42"/>
      <c r="M178" s="248"/>
      <c r="N178" s="249"/>
      <c r="O178" s="92"/>
      <c r="P178" s="92"/>
      <c r="Q178" s="92"/>
      <c r="R178" s="92"/>
      <c r="S178" s="92"/>
      <c r="T178" s="93"/>
      <c r="U178" s="39"/>
      <c r="V178" s="39"/>
      <c r="W178" s="39"/>
      <c r="X178" s="39"/>
      <c r="Y178" s="39"/>
      <c r="Z178" s="39"/>
      <c r="AA178" s="39"/>
      <c r="AB178" s="39"/>
      <c r="AC178" s="39"/>
      <c r="AD178" s="39"/>
      <c r="AE178" s="39"/>
      <c r="AT178" s="16" t="s">
        <v>133</v>
      </c>
      <c r="AU178" s="16" t="s">
        <v>84</v>
      </c>
    </row>
    <row r="179" s="13" customFormat="1">
      <c r="A179" s="13"/>
      <c r="B179" s="251"/>
      <c r="C179" s="252"/>
      <c r="D179" s="245" t="s">
        <v>135</v>
      </c>
      <c r="E179" s="253" t="s">
        <v>1</v>
      </c>
      <c r="F179" s="254" t="s">
        <v>208</v>
      </c>
      <c r="G179" s="252"/>
      <c r="H179" s="255">
        <v>4602</v>
      </c>
      <c r="I179" s="256"/>
      <c r="J179" s="252"/>
      <c r="K179" s="252"/>
      <c r="L179" s="257"/>
      <c r="M179" s="258"/>
      <c r="N179" s="259"/>
      <c r="O179" s="259"/>
      <c r="P179" s="259"/>
      <c r="Q179" s="259"/>
      <c r="R179" s="259"/>
      <c r="S179" s="259"/>
      <c r="T179" s="260"/>
      <c r="U179" s="13"/>
      <c r="V179" s="13"/>
      <c r="W179" s="13"/>
      <c r="X179" s="13"/>
      <c r="Y179" s="13"/>
      <c r="Z179" s="13"/>
      <c r="AA179" s="13"/>
      <c r="AB179" s="13"/>
      <c r="AC179" s="13"/>
      <c r="AD179" s="13"/>
      <c r="AE179" s="13"/>
      <c r="AT179" s="261" t="s">
        <v>135</v>
      </c>
      <c r="AU179" s="261" t="s">
        <v>84</v>
      </c>
      <c r="AV179" s="13" t="s">
        <v>84</v>
      </c>
      <c r="AW179" s="13" t="s">
        <v>30</v>
      </c>
      <c r="AX179" s="13" t="s">
        <v>82</v>
      </c>
      <c r="AY179" s="261" t="s">
        <v>122</v>
      </c>
    </row>
    <row r="180" s="2" customFormat="1" ht="33" customHeight="1">
      <c r="A180" s="39"/>
      <c r="B180" s="40"/>
      <c r="C180" s="233" t="s">
        <v>209</v>
      </c>
      <c r="D180" s="233" t="s">
        <v>124</v>
      </c>
      <c r="E180" s="234" t="s">
        <v>210</v>
      </c>
      <c r="F180" s="235" t="s">
        <v>211</v>
      </c>
      <c r="G180" s="236" t="s">
        <v>127</v>
      </c>
      <c r="H180" s="237">
        <v>33252</v>
      </c>
      <c r="I180" s="238"/>
      <c r="J180" s="239">
        <f>ROUND(I180*H180,2)</f>
        <v>0</v>
      </c>
      <c r="K180" s="235" t="s">
        <v>141</v>
      </c>
      <c r="L180" s="42"/>
      <c r="M180" s="240" t="s">
        <v>1</v>
      </c>
      <c r="N180" s="241" t="s">
        <v>40</v>
      </c>
      <c r="O180" s="92"/>
      <c r="P180" s="242">
        <f>O180*H180</f>
        <v>0</v>
      </c>
      <c r="Q180" s="242">
        <v>0</v>
      </c>
      <c r="R180" s="242">
        <f>Q180*H180</f>
        <v>0</v>
      </c>
      <c r="S180" s="242">
        <v>0</v>
      </c>
      <c r="T180" s="243">
        <f>S180*H180</f>
        <v>0</v>
      </c>
      <c r="U180" s="39"/>
      <c r="V180" s="39"/>
      <c r="W180" s="39"/>
      <c r="X180" s="39"/>
      <c r="Y180" s="39"/>
      <c r="Z180" s="39"/>
      <c r="AA180" s="39"/>
      <c r="AB180" s="39"/>
      <c r="AC180" s="39"/>
      <c r="AD180" s="39"/>
      <c r="AE180" s="39"/>
      <c r="AR180" s="244" t="s">
        <v>129</v>
      </c>
      <c r="AT180" s="244" t="s">
        <v>124</v>
      </c>
      <c r="AU180" s="244" t="s">
        <v>84</v>
      </c>
      <c r="AY180" s="16" t="s">
        <v>122</v>
      </c>
      <c r="BE180" s="144">
        <f>IF(N180="základní",J180,0)</f>
        <v>0</v>
      </c>
      <c r="BF180" s="144">
        <f>IF(N180="snížená",J180,0)</f>
        <v>0</v>
      </c>
      <c r="BG180" s="144">
        <f>IF(N180="zákl. přenesená",J180,0)</f>
        <v>0</v>
      </c>
      <c r="BH180" s="144">
        <f>IF(N180="sníž. přenesená",J180,0)</f>
        <v>0</v>
      </c>
      <c r="BI180" s="144">
        <f>IF(N180="nulová",J180,0)</f>
        <v>0</v>
      </c>
      <c r="BJ180" s="16" t="s">
        <v>82</v>
      </c>
      <c r="BK180" s="144">
        <f>ROUND(I180*H180,2)</f>
        <v>0</v>
      </c>
      <c r="BL180" s="16" t="s">
        <v>129</v>
      </c>
      <c r="BM180" s="244" t="s">
        <v>212</v>
      </c>
    </row>
    <row r="181" s="2" customFormat="1">
      <c r="A181" s="39"/>
      <c r="B181" s="40"/>
      <c r="C181" s="41"/>
      <c r="D181" s="245" t="s">
        <v>131</v>
      </c>
      <c r="E181" s="41"/>
      <c r="F181" s="246" t="s">
        <v>213</v>
      </c>
      <c r="G181" s="41"/>
      <c r="H181" s="41"/>
      <c r="I181" s="247"/>
      <c r="J181" s="41"/>
      <c r="K181" s="41"/>
      <c r="L181" s="42"/>
      <c r="M181" s="248"/>
      <c r="N181" s="249"/>
      <c r="O181" s="92"/>
      <c r="P181" s="92"/>
      <c r="Q181" s="92"/>
      <c r="R181" s="92"/>
      <c r="S181" s="92"/>
      <c r="T181" s="93"/>
      <c r="U181" s="39"/>
      <c r="V181" s="39"/>
      <c r="W181" s="39"/>
      <c r="X181" s="39"/>
      <c r="Y181" s="39"/>
      <c r="Z181" s="39"/>
      <c r="AA181" s="39"/>
      <c r="AB181" s="39"/>
      <c r="AC181" s="39"/>
      <c r="AD181" s="39"/>
      <c r="AE181" s="39"/>
      <c r="AT181" s="16" t="s">
        <v>131</v>
      </c>
      <c r="AU181" s="16" t="s">
        <v>84</v>
      </c>
    </row>
    <row r="182" s="2" customFormat="1">
      <c r="A182" s="39"/>
      <c r="B182" s="40"/>
      <c r="C182" s="41"/>
      <c r="D182" s="273" t="s">
        <v>144</v>
      </c>
      <c r="E182" s="41"/>
      <c r="F182" s="274" t="s">
        <v>214</v>
      </c>
      <c r="G182" s="41"/>
      <c r="H182" s="41"/>
      <c r="I182" s="247"/>
      <c r="J182" s="41"/>
      <c r="K182" s="41"/>
      <c r="L182" s="42"/>
      <c r="M182" s="248"/>
      <c r="N182" s="249"/>
      <c r="O182" s="92"/>
      <c r="P182" s="92"/>
      <c r="Q182" s="92"/>
      <c r="R182" s="92"/>
      <c r="S182" s="92"/>
      <c r="T182" s="93"/>
      <c r="U182" s="39"/>
      <c r="V182" s="39"/>
      <c r="W182" s="39"/>
      <c r="X182" s="39"/>
      <c r="Y182" s="39"/>
      <c r="Z182" s="39"/>
      <c r="AA182" s="39"/>
      <c r="AB182" s="39"/>
      <c r="AC182" s="39"/>
      <c r="AD182" s="39"/>
      <c r="AE182" s="39"/>
      <c r="AT182" s="16" t="s">
        <v>144</v>
      </c>
      <c r="AU182" s="16" t="s">
        <v>84</v>
      </c>
    </row>
    <row r="183" s="2" customFormat="1">
      <c r="A183" s="39"/>
      <c r="B183" s="40"/>
      <c r="C183" s="41"/>
      <c r="D183" s="245" t="s">
        <v>133</v>
      </c>
      <c r="E183" s="41"/>
      <c r="F183" s="250" t="s">
        <v>215</v>
      </c>
      <c r="G183" s="41"/>
      <c r="H183" s="41"/>
      <c r="I183" s="247"/>
      <c r="J183" s="41"/>
      <c r="K183" s="41"/>
      <c r="L183" s="42"/>
      <c r="M183" s="248"/>
      <c r="N183" s="249"/>
      <c r="O183" s="92"/>
      <c r="P183" s="92"/>
      <c r="Q183" s="92"/>
      <c r="R183" s="92"/>
      <c r="S183" s="92"/>
      <c r="T183" s="93"/>
      <c r="U183" s="39"/>
      <c r="V183" s="39"/>
      <c r="W183" s="39"/>
      <c r="X183" s="39"/>
      <c r="Y183" s="39"/>
      <c r="Z183" s="39"/>
      <c r="AA183" s="39"/>
      <c r="AB183" s="39"/>
      <c r="AC183" s="39"/>
      <c r="AD183" s="39"/>
      <c r="AE183" s="39"/>
      <c r="AT183" s="16" t="s">
        <v>133</v>
      </c>
      <c r="AU183" s="16" t="s">
        <v>84</v>
      </c>
    </row>
    <row r="184" s="13" customFormat="1">
      <c r="A184" s="13"/>
      <c r="B184" s="251"/>
      <c r="C184" s="252"/>
      <c r="D184" s="245" t="s">
        <v>135</v>
      </c>
      <c r="E184" s="253" t="s">
        <v>1</v>
      </c>
      <c r="F184" s="254" t="s">
        <v>136</v>
      </c>
      <c r="G184" s="252"/>
      <c r="H184" s="255">
        <v>16500</v>
      </c>
      <c r="I184" s="256"/>
      <c r="J184" s="252"/>
      <c r="K184" s="252"/>
      <c r="L184" s="257"/>
      <c r="M184" s="258"/>
      <c r="N184" s="259"/>
      <c r="O184" s="259"/>
      <c r="P184" s="259"/>
      <c r="Q184" s="259"/>
      <c r="R184" s="259"/>
      <c r="S184" s="259"/>
      <c r="T184" s="260"/>
      <c r="U184" s="13"/>
      <c r="V184" s="13"/>
      <c r="W184" s="13"/>
      <c r="X184" s="13"/>
      <c r="Y184" s="13"/>
      <c r="Z184" s="13"/>
      <c r="AA184" s="13"/>
      <c r="AB184" s="13"/>
      <c r="AC184" s="13"/>
      <c r="AD184" s="13"/>
      <c r="AE184" s="13"/>
      <c r="AT184" s="261" t="s">
        <v>135</v>
      </c>
      <c r="AU184" s="261" t="s">
        <v>84</v>
      </c>
      <c r="AV184" s="13" t="s">
        <v>84</v>
      </c>
      <c r="AW184" s="13" t="s">
        <v>30</v>
      </c>
      <c r="AX184" s="13" t="s">
        <v>75</v>
      </c>
      <c r="AY184" s="261" t="s">
        <v>122</v>
      </c>
    </row>
    <row r="185" s="13" customFormat="1">
      <c r="A185" s="13"/>
      <c r="B185" s="251"/>
      <c r="C185" s="252"/>
      <c r="D185" s="245" t="s">
        <v>135</v>
      </c>
      <c r="E185" s="253" t="s">
        <v>1</v>
      </c>
      <c r="F185" s="254" t="s">
        <v>137</v>
      </c>
      <c r="G185" s="252"/>
      <c r="H185" s="255">
        <v>16752</v>
      </c>
      <c r="I185" s="256"/>
      <c r="J185" s="252"/>
      <c r="K185" s="252"/>
      <c r="L185" s="257"/>
      <c r="M185" s="258"/>
      <c r="N185" s="259"/>
      <c r="O185" s="259"/>
      <c r="P185" s="259"/>
      <c r="Q185" s="259"/>
      <c r="R185" s="259"/>
      <c r="S185" s="259"/>
      <c r="T185" s="260"/>
      <c r="U185" s="13"/>
      <c r="V185" s="13"/>
      <c r="W185" s="13"/>
      <c r="X185" s="13"/>
      <c r="Y185" s="13"/>
      <c r="Z185" s="13"/>
      <c r="AA185" s="13"/>
      <c r="AB185" s="13"/>
      <c r="AC185" s="13"/>
      <c r="AD185" s="13"/>
      <c r="AE185" s="13"/>
      <c r="AT185" s="261" t="s">
        <v>135</v>
      </c>
      <c r="AU185" s="261" t="s">
        <v>84</v>
      </c>
      <c r="AV185" s="13" t="s">
        <v>84</v>
      </c>
      <c r="AW185" s="13" t="s">
        <v>30</v>
      </c>
      <c r="AX185" s="13" t="s">
        <v>75</v>
      </c>
      <c r="AY185" s="261" t="s">
        <v>122</v>
      </c>
    </row>
    <row r="186" s="14" customFormat="1">
      <c r="A186" s="14"/>
      <c r="B186" s="262"/>
      <c r="C186" s="263"/>
      <c r="D186" s="245" t="s">
        <v>135</v>
      </c>
      <c r="E186" s="264" t="s">
        <v>1</v>
      </c>
      <c r="F186" s="265" t="s">
        <v>138</v>
      </c>
      <c r="G186" s="263"/>
      <c r="H186" s="266">
        <v>33252</v>
      </c>
      <c r="I186" s="267"/>
      <c r="J186" s="263"/>
      <c r="K186" s="263"/>
      <c r="L186" s="268"/>
      <c r="M186" s="269"/>
      <c r="N186" s="270"/>
      <c r="O186" s="270"/>
      <c r="P186" s="270"/>
      <c r="Q186" s="270"/>
      <c r="R186" s="270"/>
      <c r="S186" s="270"/>
      <c r="T186" s="271"/>
      <c r="U186" s="14"/>
      <c r="V186" s="14"/>
      <c r="W186" s="14"/>
      <c r="X186" s="14"/>
      <c r="Y186" s="14"/>
      <c r="Z186" s="14"/>
      <c r="AA186" s="14"/>
      <c r="AB186" s="14"/>
      <c r="AC186" s="14"/>
      <c r="AD186" s="14"/>
      <c r="AE186" s="14"/>
      <c r="AT186" s="272" t="s">
        <v>135</v>
      </c>
      <c r="AU186" s="272" t="s">
        <v>84</v>
      </c>
      <c r="AV186" s="14" t="s">
        <v>129</v>
      </c>
      <c r="AW186" s="14" t="s">
        <v>30</v>
      </c>
      <c r="AX186" s="14" t="s">
        <v>82</v>
      </c>
      <c r="AY186" s="272" t="s">
        <v>122</v>
      </c>
    </row>
    <row r="187" s="2" customFormat="1" ht="24.15" customHeight="1">
      <c r="A187" s="39"/>
      <c r="B187" s="40"/>
      <c r="C187" s="233" t="s">
        <v>216</v>
      </c>
      <c r="D187" s="233" t="s">
        <v>124</v>
      </c>
      <c r="E187" s="234" t="s">
        <v>217</v>
      </c>
      <c r="F187" s="235" t="s">
        <v>218</v>
      </c>
      <c r="G187" s="236" t="s">
        <v>127</v>
      </c>
      <c r="H187" s="237">
        <v>2530</v>
      </c>
      <c r="I187" s="238"/>
      <c r="J187" s="239">
        <f>ROUND(I187*H187,2)</f>
        <v>0</v>
      </c>
      <c r="K187" s="235" t="s">
        <v>141</v>
      </c>
      <c r="L187" s="42"/>
      <c r="M187" s="240" t="s">
        <v>1</v>
      </c>
      <c r="N187" s="241" t="s">
        <v>40</v>
      </c>
      <c r="O187" s="92"/>
      <c r="P187" s="242">
        <f>O187*H187</f>
        <v>0</v>
      </c>
      <c r="Q187" s="242">
        <v>0</v>
      </c>
      <c r="R187" s="242">
        <f>Q187*H187</f>
        <v>0</v>
      </c>
      <c r="S187" s="242">
        <v>0</v>
      </c>
      <c r="T187" s="243">
        <f>S187*H187</f>
        <v>0</v>
      </c>
      <c r="U187" s="39"/>
      <c r="V187" s="39"/>
      <c r="W187" s="39"/>
      <c r="X187" s="39"/>
      <c r="Y187" s="39"/>
      <c r="Z187" s="39"/>
      <c r="AA187" s="39"/>
      <c r="AB187" s="39"/>
      <c r="AC187" s="39"/>
      <c r="AD187" s="39"/>
      <c r="AE187" s="39"/>
      <c r="AR187" s="244" t="s">
        <v>129</v>
      </c>
      <c r="AT187" s="244" t="s">
        <v>124</v>
      </c>
      <c r="AU187" s="244" t="s">
        <v>84</v>
      </c>
      <c r="AY187" s="16" t="s">
        <v>122</v>
      </c>
      <c r="BE187" s="144">
        <f>IF(N187="základní",J187,0)</f>
        <v>0</v>
      </c>
      <c r="BF187" s="144">
        <f>IF(N187="snížená",J187,0)</f>
        <v>0</v>
      </c>
      <c r="BG187" s="144">
        <f>IF(N187="zákl. přenesená",J187,0)</f>
        <v>0</v>
      </c>
      <c r="BH187" s="144">
        <f>IF(N187="sníž. přenesená",J187,0)</f>
        <v>0</v>
      </c>
      <c r="BI187" s="144">
        <f>IF(N187="nulová",J187,0)</f>
        <v>0</v>
      </c>
      <c r="BJ187" s="16" t="s">
        <v>82</v>
      </c>
      <c r="BK187" s="144">
        <f>ROUND(I187*H187,2)</f>
        <v>0</v>
      </c>
      <c r="BL187" s="16" t="s">
        <v>129</v>
      </c>
      <c r="BM187" s="244" t="s">
        <v>219</v>
      </c>
    </row>
    <row r="188" s="2" customFormat="1">
      <c r="A188" s="39"/>
      <c r="B188" s="40"/>
      <c r="C188" s="41"/>
      <c r="D188" s="245" t="s">
        <v>131</v>
      </c>
      <c r="E188" s="41"/>
      <c r="F188" s="246" t="s">
        <v>220</v>
      </c>
      <c r="G188" s="41"/>
      <c r="H188" s="41"/>
      <c r="I188" s="247"/>
      <c r="J188" s="41"/>
      <c r="K188" s="41"/>
      <c r="L188" s="42"/>
      <c r="M188" s="248"/>
      <c r="N188" s="249"/>
      <c r="O188" s="92"/>
      <c r="P188" s="92"/>
      <c r="Q188" s="92"/>
      <c r="R188" s="92"/>
      <c r="S188" s="92"/>
      <c r="T188" s="93"/>
      <c r="U188" s="39"/>
      <c r="V188" s="39"/>
      <c r="W188" s="39"/>
      <c r="X188" s="39"/>
      <c r="Y188" s="39"/>
      <c r="Z188" s="39"/>
      <c r="AA188" s="39"/>
      <c r="AB188" s="39"/>
      <c r="AC188" s="39"/>
      <c r="AD188" s="39"/>
      <c r="AE188" s="39"/>
      <c r="AT188" s="16" t="s">
        <v>131</v>
      </c>
      <c r="AU188" s="16" t="s">
        <v>84</v>
      </c>
    </row>
    <row r="189" s="2" customFormat="1">
      <c r="A189" s="39"/>
      <c r="B189" s="40"/>
      <c r="C189" s="41"/>
      <c r="D189" s="273" t="s">
        <v>144</v>
      </c>
      <c r="E189" s="41"/>
      <c r="F189" s="274" t="s">
        <v>221</v>
      </c>
      <c r="G189" s="41"/>
      <c r="H189" s="41"/>
      <c r="I189" s="247"/>
      <c r="J189" s="41"/>
      <c r="K189" s="41"/>
      <c r="L189" s="42"/>
      <c r="M189" s="248"/>
      <c r="N189" s="249"/>
      <c r="O189" s="92"/>
      <c r="P189" s="92"/>
      <c r="Q189" s="92"/>
      <c r="R189" s="92"/>
      <c r="S189" s="92"/>
      <c r="T189" s="93"/>
      <c r="U189" s="39"/>
      <c r="V189" s="39"/>
      <c r="W189" s="39"/>
      <c r="X189" s="39"/>
      <c r="Y189" s="39"/>
      <c r="Z189" s="39"/>
      <c r="AA189" s="39"/>
      <c r="AB189" s="39"/>
      <c r="AC189" s="39"/>
      <c r="AD189" s="39"/>
      <c r="AE189" s="39"/>
      <c r="AT189" s="16" t="s">
        <v>144</v>
      </c>
      <c r="AU189" s="16" t="s">
        <v>84</v>
      </c>
    </row>
    <row r="190" s="2" customFormat="1">
      <c r="A190" s="39"/>
      <c r="B190" s="40"/>
      <c r="C190" s="41"/>
      <c r="D190" s="245" t="s">
        <v>133</v>
      </c>
      <c r="E190" s="41"/>
      <c r="F190" s="250" t="s">
        <v>215</v>
      </c>
      <c r="G190" s="41"/>
      <c r="H190" s="41"/>
      <c r="I190" s="247"/>
      <c r="J190" s="41"/>
      <c r="K190" s="41"/>
      <c r="L190" s="42"/>
      <c r="M190" s="248"/>
      <c r="N190" s="249"/>
      <c r="O190" s="92"/>
      <c r="P190" s="92"/>
      <c r="Q190" s="92"/>
      <c r="R190" s="92"/>
      <c r="S190" s="92"/>
      <c r="T190" s="93"/>
      <c r="U190" s="39"/>
      <c r="V190" s="39"/>
      <c r="W190" s="39"/>
      <c r="X190" s="39"/>
      <c r="Y190" s="39"/>
      <c r="Z190" s="39"/>
      <c r="AA190" s="39"/>
      <c r="AB190" s="39"/>
      <c r="AC190" s="39"/>
      <c r="AD190" s="39"/>
      <c r="AE190" s="39"/>
      <c r="AT190" s="16" t="s">
        <v>133</v>
      </c>
      <c r="AU190" s="16" t="s">
        <v>84</v>
      </c>
    </row>
    <row r="191" s="13" customFormat="1">
      <c r="A191" s="13"/>
      <c r="B191" s="251"/>
      <c r="C191" s="252"/>
      <c r="D191" s="245" t="s">
        <v>135</v>
      </c>
      <c r="E191" s="253" t="s">
        <v>1</v>
      </c>
      <c r="F191" s="254" t="s">
        <v>146</v>
      </c>
      <c r="G191" s="252"/>
      <c r="H191" s="255">
        <v>2530</v>
      </c>
      <c r="I191" s="256"/>
      <c r="J191" s="252"/>
      <c r="K191" s="252"/>
      <c r="L191" s="257"/>
      <c r="M191" s="258"/>
      <c r="N191" s="259"/>
      <c r="O191" s="259"/>
      <c r="P191" s="259"/>
      <c r="Q191" s="259"/>
      <c r="R191" s="259"/>
      <c r="S191" s="259"/>
      <c r="T191" s="260"/>
      <c r="U191" s="13"/>
      <c r="V191" s="13"/>
      <c r="W191" s="13"/>
      <c r="X191" s="13"/>
      <c r="Y191" s="13"/>
      <c r="Z191" s="13"/>
      <c r="AA191" s="13"/>
      <c r="AB191" s="13"/>
      <c r="AC191" s="13"/>
      <c r="AD191" s="13"/>
      <c r="AE191" s="13"/>
      <c r="AT191" s="261" t="s">
        <v>135</v>
      </c>
      <c r="AU191" s="261" t="s">
        <v>84</v>
      </c>
      <c r="AV191" s="13" t="s">
        <v>84</v>
      </c>
      <c r="AW191" s="13" t="s">
        <v>30</v>
      </c>
      <c r="AX191" s="13" t="s">
        <v>82</v>
      </c>
      <c r="AY191" s="261" t="s">
        <v>122</v>
      </c>
    </row>
    <row r="192" s="2" customFormat="1" ht="24.15" customHeight="1">
      <c r="A192" s="39"/>
      <c r="B192" s="40"/>
      <c r="C192" s="233" t="s">
        <v>222</v>
      </c>
      <c r="D192" s="233" t="s">
        <v>124</v>
      </c>
      <c r="E192" s="234" t="s">
        <v>223</v>
      </c>
      <c r="F192" s="235" t="s">
        <v>224</v>
      </c>
      <c r="G192" s="236" t="s">
        <v>127</v>
      </c>
      <c r="H192" s="237">
        <v>16110</v>
      </c>
      <c r="I192" s="238"/>
      <c r="J192" s="239">
        <f>ROUND(I192*H192,2)</f>
        <v>0</v>
      </c>
      <c r="K192" s="235" t="s">
        <v>128</v>
      </c>
      <c r="L192" s="42"/>
      <c r="M192" s="240" t="s">
        <v>1</v>
      </c>
      <c r="N192" s="241" t="s">
        <v>40</v>
      </c>
      <c r="O192" s="92"/>
      <c r="P192" s="242">
        <f>O192*H192</f>
        <v>0</v>
      </c>
      <c r="Q192" s="242">
        <v>0</v>
      </c>
      <c r="R192" s="242">
        <f>Q192*H192</f>
        <v>0</v>
      </c>
      <c r="S192" s="242">
        <v>0</v>
      </c>
      <c r="T192" s="243">
        <f>S192*H192</f>
        <v>0</v>
      </c>
      <c r="U192" s="39"/>
      <c r="V192" s="39"/>
      <c r="W192" s="39"/>
      <c r="X192" s="39"/>
      <c r="Y192" s="39"/>
      <c r="Z192" s="39"/>
      <c r="AA192" s="39"/>
      <c r="AB192" s="39"/>
      <c r="AC192" s="39"/>
      <c r="AD192" s="39"/>
      <c r="AE192" s="39"/>
      <c r="AR192" s="244" t="s">
        <v>129</v>
      </c>
      <c r="AT192" s="244" t="s">
        <v>124</v>
      </c>
      <c r="AU192" s="244" t="s">
        <v>84</v>
      </c>
      <c r="AY192" s="16" t="s">
        <v>122</v>
      </c>
      <c r="BE192" s="144">
        <f>IF(N192="základní",J192,0)</f>
        <v>0</v>
      </c>
      <c r="BF192" s="144">
        <f>IF(N192="snížená",J192,0)</f>
        <v>0</v>
      </c>
      <c r="BG192" s="144">
        <f>IF(N192="zákl. přenesená",J192,0)</f>
        <v>0</v>
      </c>
      <c r="BH192" s="144">
        <f>IF(N192="sníž. přenesená",J192,0)</f>
        <v>0</v>
      </c>
      <c r="BI192" s="144">
        <f>IF(N192="nulová",J192,0)</f>
        <v>0</v>
      </c>
      <c r="BJ192" s="16" t="s">
        <v>82</v>
      </c>
      <c r="BK192" s="144">
        <f>ROUND(I192*H192,2)</f>
        <v>0</v>
      </c>
      <c r="BL192" s="16" t="s">
        <v>129</v>
      </c>
      <c r="BM192" s="244" t="s">
        <v>225</v>
      </c>
    </row>
    <row r="193" s="2" customFormat="1">
      <c r="A193" s="39"/>
      <c r="B193" s="40"/>
      <c r="C193" s="41"/>
      <c r="D193" s="245" t="s">
        <v>131</v>
      </c>
      <c r="E193" s="41"/>
      <c r="F193" s="246" t="s">
        <v>226</v>
      </c>
      <c r="G193" s="41"/>
      <c r="H193" s="41"/>
      <c r="I193" s="247"/>
      <c r="J193" s="41"/>
      <c r="K193" s="41"/>
      <c r="L193" s="42"/>
      <c r="M193" s="248"/>
      <c r="N193" s="249"/>
      <c r="O193" s="92"/>
      <c r="P193" s="92"/>
      <c r="Q193" s="92"/>
      <c r="R193" s="92"/>
      <c r="S193" s="92"/>
      <c r="T193" s="93"/>
      <c r="U193" s="39"/>
      <c r="V193" s="39"/>
      <c r="W193" s="39"/>
      <c r="X193" s="39"/>
      <c r="Y193" s="39"/>
      <c r="Z193" s="39"/>
      <c r="AA193" s="39"/>
      <c r="AB193" s="39"/>
      <c r="AC193" s="39"/>
      <c r="AD193" s="39"/>
      <c r="AE193" s="39"/>
      <c r="AT193" s="16" t="s">
        <v>131</v>
      </c>
      <c r="AU193" s="16" t="s">
        <v>84</v>
      </c>
    </row>
    <row r="194" s="2" customFormat="1">
      <c r="A194" s="39"/>
      <c r="B194" s="40"/>
      <c r="C194" s="41"/>
      <c r="D194" s="245" t="s">
        <v>133</v>
      </c>
      <c r="E194" s="41"/>
      <c r="F194" s="250" t="s">
        <v>227</v>
      </c>
      <c r="G194" s="41"/>
      <c r="H194" s="41"/>
      <c r="I194" s="247"/>
      <c r="J194" s="41"/>
      <c r="K194" s="41"/>
      <c r="L194" s="42"/>
      <c r="M194" s="248"/>
      <c r="N194" s="249"/>
      <c r="O194" s="92"/>
      <c r="P194" s="92"/>
      <c r="Q194" s="92"/>
      <c r="R194" s="92"/>
      <c r="S194" s="92"/>
      <c r="T194" s="93"/>
      <c r="U194" s="39"/>
      <c r="V194" s="39"/>
      <c r="W194" s="39"/>
      <c r="X194" s="39"/>
      <c r="Y194" s="39"/>
      <c r="Z194" s="39"/>
      <c r="AA194" s="39"/>
      <c r="AB194" s="39"/>
      <c r="AC194" s="39"/>
      <c r="AD194" s="39"/>
      <c r="AE194" s="39"/>
      <c r="AT194" s="16" t="s">
        <v>133</v>
      </c>
      <c r="AU194" s="16" t="s">
        <v>84</v>
      </c>
    </row>
    <row r="195" s="13" customFormat="1">
      <c r="A195" s="13"/>
      <c r="B195" s="251"/>
      <c r="C195" s="252"/>
      <c r="D195" s="245" t="s">
        <v>135</v>
      </c>
      <c r="E195" s="253" t="s">
        <v>1</v>
      </c>
      <c r="F195" s="254" t="s">
        <v>228</v>
      </c>
      <c r="G195" s="252"/>
      <c r="H195" s="255">
        <v>6840</v>
      </c>
      <c r="I195" s="256"/>
      <c r="J195" s="252"/>
      <c r="K195" s="252"/>
      <c r="L195" s="257"/>
      <c r="M195" s="258"/>
      <c r="N195" s="259"/>
      <c r="O195" s="259"/>
      <c r="P195" s="259"/>
      <c r="Q195" s="259"/>
      <c r="R195" s="259"/>
      <c r="S195" s="259"/>
      <c r="T195" s="260"/>
      <c r="U195" s="13"/>
      <c r="V195" s="13"/>
      <c r="W195" s="13"/>
      <c r="X195" s="13"/>
      <c r="Y195" s="13"/>
      <c r="Z195" s="13"/>
      <c r="AA195" s="13"/>
      <c r="AB195" s="13"/>
      <c r="AC195" s="13"/>
      <c r="AD195" s="13"/>
      <c r="AE195" s="13"/>
      <c r="AT195" s="261" t="s">
        <v>135</v>
      </c>
      <c r="AU195" s="261" t="s">
        <v>84</v>
      </c>
      <c r="AV195" s="13" t="s">
        <v>84</v>
      </c>
      <c r="AW195" s="13" t="s">
        <v>30</v>
      </c>
      <c r="AX195" s="13" t="s">
        <v>75</v>
      </c>
      <c r="AY195" s="261" t="s">
        <v>122</v>
      </c>
    </row>
    <row r="196" s="13" customFormat="1">
      <c r="A196" s="13"/>
      <c r="B196" s="251"/>
      <c r="C196" s="252"/>
      <c r="D196" s="245" t="s">
        <v>135</v>
      </c>
      <c r="E196" s="253" t="s">
        <v>1</v>
      </c>
      <c r="F196" s="254" t="s">
        <v>229</v>
      </c>
      <c r="G196" s="252"/>
      <c r="H196" s="255">
        <v>4410</v>
      </c>
      <c r="I196" s="256"/>
      <c r="J196" s="252"/>
      <c r="K196" s="252"/>
      <c r="L196" s="257"/>
      <c r="M196" s="258"/>
      <c r="N196" s="259"/>
      <c r="O196" s="259"/>
      <c r="P196" s="259"/>
      <c r="Q196" s="259"/>
      <c r="R196" s="259"/>
      <c r="S196" s="259"/>
      <c r="T196" s="260"/>
      <c r="U196" s="13"/>
      <c r="V196" s="13"/>
      <c r="W196" s="13"/>
      <c r="X196" s="13"/>
      <c r="Y196" s="13"/>
      <c r="Z196" s="13"/>
      <c r="AA196" s="13"/>
      <c r="AB196" s="13"/>
      <c r="AC196" s="13"/>
      <c r="AD196" s="13"/>
      <c r="AE196" s="13"/>
      <c r="AT196" s="261" t="s">
        <v>135</v>
      </c>
      <c r="AU196" s="261" t="s">
        <v>84</v>
      </c>
      <c r="AV196" s="13" t="s">
        <v>84</v>
      </c>
      <c r="AW196" s="13" t="s">
        <v>30</v>
      </c>
      <c r="AX196" s="13" t="s">
        <v>75</v>
      </c>
      <c r="AY196" s="261" t="s">
        <v>122</v>
      </c>
    </row>
    <row r="197" s="13" customFormat="1">
      <c r="A197" s="13"/>
      <c r="B197" s="251"/>
      <c r="C197" s="252"/>
      <c r="D197" s="245" t="s">
        <v>135</v>
      </c>
      <c r="E197" s="253" t="s">
        <v>1</v>
      </c>
      <c r="F197" s="254" t="s">
        <v>230</v>
      </c>
      <c r="G197" s="252"/>
      <c r="H197" s="255">
        <v>3420</v>
      </c>
      <c r="I197" s="256"/>
      <c r="J197" s="252"/>
      <c r="K197" s="252"/>
      <c r="L197" s="257"/>
      <c r="M197" s="258"/>
      <c r="N197" s="259"/>
      <c r="O197" s="259"/>
      <c r="P197" s="259"/>
      <c r="Q197" s="259"/>
      <c r="R197" s="259"/>
      <c r="S197" s="259"/>
      <c r="T197" s="260"/>
      <c r="U197" s="13"/>
      <c r="V197" s="13"/>
      <c r="W197" s="13"/>
      <c r="X197" s="13"/>
      <c r="Y197" s="13"/>
      <c r="Z197" s="13"/>
      <c r="AA197" s="13"/>
      <c r="AB197" s="13"/>
      <c r="AC197" s="13"/>
      <c r="AD197" s="13"/>
      <c r="AE197" s="13"/>
      <c r="AT197" s="261" t="s">
        <v>135</v>
      </c>
      <c r="AU197" s="261" t="s">
        <v>84</v>
      </c>
      <c r="AV197" s="13" t="s">
        <v>84</v>
      </c>
      <c r="AW197" s="13" t="s">
        <v>30</v>
      </c>
      <c r="AX197" s="13" t="s">
        <v>75</v>
      </c>
      <c r="AY197" s="261" t="s">
        <v>122</v>
      </c>
    </row>
    <row r="198" s="13" customFormat="1">
      <c r="A198" s="13"/>
      <c r="B198" s="251"/>
      <c r="C198" s="252"/>
      <c r="D198" s="245" t="s">
        <v>135</v>
      </c>
      <c r="E198" s="253" t="s">
        <v>1</v>
      </c>
      <c r="F198" s="254" t="s">
        <v>231</v>
      </c>
      <c r="G198" s="252"/>
      <c r="H198" s="255">
        <v>1440</v>
      </c>
      <c r="I198" s="256"/>
      <c r="J198" s="252"/>
      <c r="K198" s="252"/>
      <c r="L198" s="257"/>
      <c r="M198" s="258"/>
      <c r="N198" s="259"/>
      <c r="O198" s="259"/>
      <c r="P198" s="259"/>
      <c r="Q198" s="259"/>
      <c r="R198" s="259"/>
      <c r="S198" s="259"/>
      <c r="T198" s="260"/>
      <c r="U198" s="13"/>
      <c r="V198" s="13"/>
      <c r="W198" s="13"/>
      <c r="X198" s="13"/>
      <c r="Y198" s="13"/>
      <c r="Z198" s="13"/>
      <c r="AA198" s="13"/>
      <c r="AB198" s="13"/>
      <c r="AC198" s="13"/>
      <c r="AD198" s="13"/>
      <c r="AE198" s="13"/>
      <c r="AT198" s="261" t="s">
        <v>135</v>
      </c>
      <c r="AU198" s="261" t="s">
        <v>84</v>
      </c>
      <c r="AV198" s="13" t="s">
        <v>84</v>
      </c>
      <c r="AW198" s="13" t="s">
        <v>30</v>
      </c>
      <c r="AX198" s="13" t="s">
        <v>75</v>
      </c>
      <c r="AY198" s="261" t="s">
        <v>122</v>
      </c>
    </row>
    <row r="199" s="14" customFormat="1">
      <c r="A199" s="14"/>
      <c r="B199" s="262"/>
      <c r="C199" s="263"/>
      <c r="D199" s="245" t="s">
        <v>135</v>
      </c>
      <c r="E199" s="264" t="s">
        <v>1</v>
      </c>
      <c r="F199" s="265" t="s">
        <v>138</v>
      </c>
      <c r="G199" s="263"/>
      <c r="H199" s="266">
        <v>16110</v>
      </c>
      <c r="I199" s="267"/>
      <c r="J199" s="263"/>
      <c r="K199" s="263"/>
      <c r="L199" s="268"/>
      <c r="M199" s="269"/>
      <c r="N199" s="270"/>
      <c r="O199" s="270"/>
      <c r="P199" s="270"/>
      <c r="Q199" s="270"/>
      <c r="R199" s="270"/>
      <c r="S199" s="270"/>
      <c r="T199" s="271"/>
      <c r="U199" s="14"/>
      <c r="V199" s="14"/>
      <c r="W199" s="14"/>
      <c r="X199" s="14"/>
      <c r="Y199" s="14"/>
      <c r="Z199" s="14"/>
      <c r="AA199" s="14"/>
      <c r="AB199" s="14"/>
      <c r="AC199" s="14"/>
      <c r="AD199" s="14"/>
      <c r="AE199" s="14"/>
      <c r="AT199" s="272" t="s">
        <v>135</v>
      </c>
      <c r="AU199" s="272" t="s">
        <v>84</v>
      </c>
      <c r="AV199" s="14" t="s">
        <v>129</v>
      </c>
      <c r="AW199" s="14" t="s">
        <v>30</v>
      </c>
      <c r="AX199" s="14" t="s">
        <v>82</v>
      </c>
      <c r="AY199" s="272" t="s">
        <v>122</v>
      </c>
    </row>
    <row r="200" s="2" customFormat="1" ht="16.5" customHeight="1">
      <c r="A200" s="39"/>
      <c r="B200" s="40"/>
      <c r="C200" s="233" t="s">
        <v>232</v>
      </c>
      <c r="D200" s="233" t="s">
        <v>124</v>
      </c>
      <c r="E200" s="234" t="s">
        <v>233</v>
      </c>
      <c r="F200" s="235" t="s">
        <v>234</v>
      </c>
      <c r="G200" s="236" t="s">
        <v>127</v>
      </c>
      <c r="H200" s="237">
        <v>2530</v>
      </c>
      <c r="I200" s="238"/>
      <c r="J200" s="239">
        <f>ROUND(I200*H200,2)</f>
        <v>0</v>
      </c>
      <c r="K200" s="235" t="s">
        <v>141</v>
      </c>
      <c r="L200" s="42"/>
      <c r="M200" s="240" t="s">
        <v>1</v>
      </c>
      <c r="N200" s="241" t="s">
        <v>40</v>
      </c>
      <c r="O200" s="92"/>
      <c r="P200" s="242">
        <f>O200*H200</f>
        <v>0</v>
      </c>
      <c r="Q200" s="242">
        <v>0</v>
      </c>
      <c r="R200" s="242">
        <f>Q200*H200</f>
        <v>0</v>
      </c>
      <c r="S200" s="242">
        <v>0</v>
      </c>
      <c r="T200" s="243">
        <f>S200*H200</f>
        <v>0</v>
      </c>
      <c r="U200" s="39"/>
      <c r="V200" s="39"/>
      <c r="W200" s="39"/>
      <c r="X200" s="39"/>
      <c r="Y200" s="39"/>
      <c r="Z200" s="39"/>
      <c r="AA200" s="39"/>
      <c r="AB200" s="39"/>
      <c r="AC200" s="39"/>
      <c r="AD200" s="39"/>
      <c r="AE200" s="39"/>
      <c r="AR200" s="244" t="s">
        <v>129</v>
      </c>
      <c r="AT200" s="244" t="s">
        <v>124</v>
      </c>
      <c r="AU200" s="244" t="s">
        <v>84</v>
      </c>
      <c r="AY200" s="16" t="s">
        <v>122</v>
      </c>
      <c r="BE200" s="144">
        <f>IF(N200="základní",J200,0)</f>
        <v>0</v>
      </c>
      <c r="BF200" s="144">
        <f>IF(N200="snížená",J200,0)</f>
        <v>0</v>
      </c>
      <c r="BG200" s="144">
        <f>IF(N200="zákl. přenesená",J200,0)</f>
        <v>0</v>
      </c>
      <c r="BH200" s="144">
        <f>IF(N200="sníž. přenesená",J200,0)</f>
        <v>0</v>
      </c>
      <c r="BI200" s="144">
        <f>IF(N200="nulová",J200,0)</f>
        <v>0</v>
      </c>
      <c r="BJ200" s="16" t="s">
        <v>82</v>
      </c>
      <c r="BK200" s="144">
        <f>ROUND(I200*H200,2)</f>
        <v>0</v>
      </c>
      <c r="BL200" s="16" t="s">
        <v>129</v>
      </c>
      <c r="BM200" s="244" t="s">
        <v>235</v>
      </c>
    </row>
    <row r="201" s="2" customFormat="1">
      <c r="A201" s="39"/>
      <c r="B201" s="40"/>
      <c r="C201" s="41"/>
      <c r="D201" s="245" t="s">
        <v>131</v>
      </c>
      <c r="E201" s="41"/>
      <c r="F201" s="246" t="s">
        <v>236</v>
      </c>
      <c r="G201" s="41"/>
      <c r="H201" s="41"/>
      <c r="I201" s="247"/>
      <c r="J201" s="41"/>
      <c r="K201" s="41"/>
      <c r="L201" s="42"/>
      <c r="M201" s="248"/>
      <c r="N201" s="249"/>
      <c r="O201" s="92"/>
      <c r="P201" s="92"/>
      <c r="Q201" s="92"/>
      <c r="R201" s="92"/>
      <c r="S201" s="92"/>
      <c r="T201" s="93"/>
      <c r="U201" s="39"/>
      <c r="V201" s="39"/>
      <c r="W201" s="39"/>
      <c r="X201" s="39"/>
      <c r="Y201" s="39"/>
      <c r="Z201" s="39"/>
      <c r="AA201" s="39"/>
      <c r="AB201" s="39"/>
      <c r="AC201" s="39"/>
      <c r="AD201" s="39"/>
      <c r="AE201" s="39"/>
      <c r="AT201" s="16" t="s">
        <v>131</v>
      </c>
      <c r="AU201" s="16" t="s">
        <v>84</v>
      </c>
    </row>
    <row r="202" s="2" customFormat="1">
      <c r="A202" s="39"/>
      <c r="B202" s="40"/>
      <c r="C202" s="41"/>
      <c r="D202" s="273" t="s">
        <v>144</v>
      </c>
      <c r="E202" s="41"/>
      <c r="F202" s="274" t="s">
        <v>237</v>
      </c>
      <c r="G202" s="41"/>
      <c r="H202" s="41"/>
      <c r="I202" s="247"/>
      <c r="J202" s="41"/>
      <c r="K202" s="41"/>
      <c r="L202" s="42"/>
      <c r="M202" s="248"/>
      <c r="N202" s="249"/>
      <c r="O202" s="92"/>
      <c r="P202" s="92"/>
      <c r="Q202" s="92"/>
      <c r="R202" s="92"/>
      <c r="S202" s="92"/>
      <c r="T202" s="93"/>
      <c r="U202" s="39"/>
      <c r="V202" s="39"/>
      <c r="W202" s="39"/>
      <c r="X202" s="39"/>
      <c r="Y202" s="39"/>
      <c r="Z202" s="39"/>
      <c r="AA202" s="39"/>
      <c r="AB202" s="39"/>
      <c r="AC202" s="39"/>
      <c r="AD202" s="39"/>
      <c r="AE202" s="39"/>
      <c r="AT202" s="16" t="s">
        <v>144</v>
      </c>
      <c r="AU202" s="16" t="s">
        <v>84</v>
      </c>
    </row>
    <row r="203" s="2" customFormat="1">
      <c r="A203" s="39"/>
      <c r="B203" s="40"/>
      <c r="C203" s="41"/>
      <c r="D203" s="245" t="s">
        <v>133</v>
      </c>
      <c r="E203" s="41"/>
      <c r="F203" s="250" t="s">
        <v>227</v>
      </c>
      <c r="G203" s="41"/>
      <c r="H203" s="41"/>
      <c r="I203" s="247"/>
      <c r="J203" s="41"/>
      <c r="K203" s="41"/>
      <c r="L203" s="42"/>
      <c r="M203" s="248"/>
      <c r="N203" s="249"/>
      <c r="O203" s="92"/>
      <c r="P203" s="92"/>
      <c r="Q203" s="92"/>
      <c r="R203" s="92"/>
      <c r="S203" s="92"/>
      <c r="T203" s="93"/>
      <c r="U203" s="39"/>
      <c r="V203" s="39"/>
      <c r="W203" s="39"/>
      <c r="X203" s="39"/>
      <c r="Y203" s="39"/>
      <c r="Z203" s="39"/>
      <c r="AA203" s="39"/>
      <c r="AB203" s="39"/>
      <c r="AC203" s="39"/>
      <c r="AD203" s="39"/>
      <c r="AE203" s="39"/>
      <c r="AT203" s="16" t="s">
        <v>133</v>
      </c>
      <c r="AU203" s="16" t="s">
        <v>84</v>
      </c>
    </row>
    <row r="204" s="13" customFormat="1">
      <c r="A204" s="13"/>
      <c r="B204" s="251"/>
      <c r="C204" s="252"/>
      <c r="D204" s="245" t="s">
        <v>135</v>
      </c>
      <c r="E204" s="253" t="s">
        <v>1</v>
      </c>
      <c r="F204" s="254" t="s">
        <v>146</v>
      </c>
      <c r="G204" s="252"/>
      <c r="H204" s="255">
        <v>2530</v>
      </c>
      <c r="I204" s="256"/>
      <c r="J204" s="252"/>
      <c r="K204" s="252"/>
      <c r="L204" s="257"/>
      <c r="M204" s="258"/>
      <c r="N204" s="259"/>
      <c r="O204" s="259"/>
      <c r="P204" s="259"/>
      <c r="Q204" s="259"/>
      <c r="R204" s="259"/>
      <c r="S204" s="259"/>
      <c r="T204" s="260"/>
      <c r="U204" s="13"/>
      <c r="V204" s="13"/>
      <c r="W204" s="13"/>
      <c r="X204" s="13"/>
      <c r="Y204" s="13"/>
      <c r="Z204" s="13"/>
      <c r="AA204" s="13"/>
      <c r="AB204" s="13"/>
      <c r="AC204" s="13"/>
      <c r="AD204" s="13"/>
      <c r="AE204" s="13"/>
      <c r="AT204" s="261" t="s">
        <v>135</v>
      </c>
      <c r="AU204" s="261" t="s">
        <v>84</v>
      </c>
      <c r="AV204" s="13" t="s">
        <v>84</v>
      </c>
      <c r="AW204" s="13" t="s">
        <v>30</v>
      </c>
      <c r="AX204" s="13" t="s">
        <v>82</v>
      </c>
      <c r="AY204" s="261" t="s">
        <v>122</v>
      </c>
    </row>
    <row r="205" s="2" customFormat="1" ht="24.15" customHeight="1">
      <c r="A205" s="39"/>
      <c r="B205" s="40"/>
      <c r="C205" s="233" t="s">
        <v>238</v>
      </c>
      <c r="D205" s="233" t="s">
        <v>124</v>
      </c>
      <c r="E205" s="234" t="s">
        <v>239</v>
      </c>
      <c r="F205" s="235" t="s">
        <v>240</v>
      </c>
      <c r="G205" s="236" t="s">
        <v>159</v>
      </c>
      <c r="H205" s="237">
        <v>57.5</v>
      </c>
      <c r="I205" s="238"/>
      <c r="J205" s="239">
        <f>ROUND(I205*H205,2)</f>
        <v>0</v>
      </c>
      <c r="K205" s="235" t="s">
        <v>141</v>
      </c>
      <c r="L205" s="42"/>
      <c r="M205" s="240" t="s">
        <v>1</v>
      </c>
      <c r="N205" s="241" t="s">
        <v>40</v>
      </c>
      <c r="O205" s="92"/>
      <c r="P205" s="242">
        <f>O205*H205</f>
        <v>0</v>
      </c>
      <c r="Q205" s="242">
        <v>1.9205000000000001</v>
      </c>
      <c r="R205" s="242">
        <f>Q205*H205</f>
        <v>110.42875000000001</v>
      </c>
      <c r="S205" s="242">
        <v>0</v>
      </c>
      <c r="T205" s="243">
        <f>S205*H205</f>
        <v>0</v>
      </c>
      <c r="U205" s="39"/>
      <c r="V205" s="39"/>
      <c r="W205" s="39"/>
      <c r="X205" s="39"/>
      <c r="Y205" s="39"/>
      <c r="Z205" s="39"/>
      <c r="AA205" s="39"/>
      <c r="AB205" s="39"/>
      <c r="AC205" s="39"/>
      <c r="AD205" s="39"/>
      <c r="AE205" s="39"/>
      <c r="AR205" s="244" t="s">
        <v>129</v>
      </c>
      <c r="AT205" s="244" t="s">
        <v>124</v>
      </c>
      <c r="AU205" s="244" t="s">
        <v>84</v>
      </c>
      <c r="AY205" s="16" t="s">
        <v>122</v>
      </c>
      <c r="BE205" s="144">
        <f>IF(N205="základní",J205,0)</f>
        <v>0</v>
      </c>
      <c r="BF205" s="144">
        <f>IF(N205="snížená",J205,0)</f>
        <v>0</v>
      </c>
      <c r="BG205" s="144">
        <f>IF(N205="zákl. přenesená",J205,0)</f>
        <v>0</v>
      </c>
      <c r="BH205" s="144">
        <f>IF(N205="sníž. přenesená",J205,0)</f>
        <v>0</v>
      </c>
      <c r="BI205" s="144">
        <f>IF(N205="nulová",J205,0)</f>
        <v>0</v>
      </c>
      <c r="BJ205" s="16" t="s">
        <v>82</v>
      </c>
      <c r="BK205" s="144">
        <f>ROUND(I205*H205,2)</f>
        <v>0</v>
      </c>
      <c r="BL205" s="16" t="s">
        <v>129</v>
      </c>
      <c r="BM205" s="244" t="s">
        <v>241</v>
      </c>
    </row>
    <row r="206" s="2" customFormat="1">
      <c r="A206" s="39"/>
      <c r="B206" s="40"/>
      <c r="C206" s="41"/>
      <c r="D206" s="245" t="s">
        <v>131</v>
      </c>
      <c r="E206" s="41"/>
      <c r="F206" s="246" t="s">
        <v>242</v>
      </c>
      <c r="G206" s="41"/>
      <c r="H206" s="41"/>
      <c r="I206" s="247"/>
      <c r="J206" s="41"/>
      <c r="K206" s="41"/>
      <c r="L206" s="42"/>
      <c r="M206" s="248"/>
      <c r="N206" s="249"/>
      <c r="O206" s="92"/>
      <c r="P206" s="92"/>
      <c r="Q206" s="92"/>
      <c r="R206" s="92"/>
      <c r="S206" s="92"/>
      <c r="T206" s="93"/>
      <c r="U206" s="39"/>
      <c r="V206" s="39"/>
      <c r="W206" s="39"/>
      <c r="X206" s="39"/>
      <c r="Y206" s="39"/>
      <c r="Z206" s="39"/>
      <c r="AA206" s="39"/>
      <c r="AB206" s="39"/>
      <c r="AC206" s="39"/>
      <c r="AD206" s="39"/>
      <c r="AE206" s="39"/>
      <c r="AT206" s="16" t="s">
        <v>131</v>
      </c>
      <c r="AU206" s="16" t="s">
        <v>84</v>
      </c>
    </row>
    <row r="207" s="2" customFormat="1">
      <c r="A207" s="39"/>
      <c r="B207" s="40"/>
      <c r="C207" s="41"/>
      <c r="D207" s="273" t="s">
        <v>144</v>
      </c>
      <c r="E207" s="41"/>
      <c r="F207" s="274" t="s">
        <v>243</v>
      </c>
      <c r="G207" s="41"/>
      <c r="H207" s="41"/>
      <c r="I207" s="247"/>
      <c r="J207" s="41"/>
      <c r="K207" s="41"/>
      <c r="L207" s="42"/>
      <c r="M207" s="248"/>
      <c r="N207" s="249"/>
      <c r="O207" s="92"/>
      <c r="P207" s="92"/>
      <c r="Q207" s="92"/>
      <c r="R207" s="92"/>
      <c r="S207" s="92"/>
      <c r="T207" s="93"/>
      <c r="U207" s="39"/>
      <c r="V207" s="39"/>
      <c r="W207" s="39"/>
      <c r="X207" s="39"/>
      <c r="Y207" s="39"/>
      <c r="Z207" s="39"/>
      <c r="AA207" s="39"/>
      <c r="AB207" s="39"/>
      <c r="AC207" s="39"/>
      <c r="AD207" s="39"/>
      <c r="AE207" s="39"/>
      <c r="AT207" s="16" t="s">
        <v>144</v>
      </c>
      <c r="AU207" s="16" t="s">
        <v>84</v>
      </c>
    </row>
    <row r="208" s="2" customFormat="1">
      <c r="A208" s="39"/>
      <c r="B208" s="40"/>
      <c r="C208" s="41"/>
      <c r="D208" s="245" t="s">
        <v>133</v>
      </c>
      <c r="E208" s="41"/>
      <c r="F208" s="250" t="s">
        <v>244</v>
      </c>
      <c r="G208" s="41"/>
      <c r="H208" s="41"/>
      <c r="I208" s="247"/>
      <c r="J208" s="41"/>
      <c r="K208" s="41"/>
      <c r="L208" s="42"/>
      <c r="M208" s="248"/>
      <c r="N208" s="249"/>
      <c r="O208" s="92"/>
      <c r="P208" s="92"/>
      <c r="Q208" s="92"/>
      <c r="R208" s="92"/>
      <c r="S208" s="92"/>
      <c r="T208" s="93"/>
      <c r="U208" s="39"/>
      <c r="V208" s="39"/>
      <c r="W208" s="39"/>
      <c r="X208" s="39"/>
      <c r="Y208" s="39"/>
      <c r="Z208" s="39"/>
      <c r="AA208" s="39"/>
      <c r="AB208" s="39"/>
      <c r="AC208" s="39"/>
      <c r="AD208" s="39"/>
      <c r="AE208" s="39"/>
      <c r="AT208" s="16" t="s">
        <v>133</v>
      </c>
      <c r="AU208" s="16" t="s">
        <v>84</v>
      </c>
    </row>
    <row r="209" s="13" customFormat="1">
      <c r="A209" s="13"/>
      <c r="B209" s="251"/>
      <c r="C209" s="252"/>
      <c r="D209" s="245" t="s">
        <v>135</v>
      </c>
      <c r="E209" s="253" t="s">
        <v>1</v>
      </c>
      <c r="F209" s="254" t="s">
        <v>245</v>
      </c>
      <c r="G209" s="252"/>
      <c r="H209" s="255">
        <v>57.5</v>
      </c>
      <c r="I209" s="256"/>
      <c r="J209" s="252"/>
      <c r="K209" s="252"/>
      <c r="L209" s="257"/>
      <c r="M209" s="258"/>
      <c r="N209" s="259"/>
      <c r="O209" s="259"/>
      <c r="P209" s="259"/>
      <c r="Q209" s="259"/>
      <c r="R209" s="259"/>
      <c r="S209" s="259"/>
      <c r="T209" s="260"/>
      <c r="U209" s="13"/>
      <c r="V209" s="13"/>
      <c r="W209" s="13"/>
      <c r="X209" s="13"/>
      <c r="Y209" s="13"/>
      <c r="Z209" s="13"/>
      <c r="AA209" s="13"/>
      <c r="AB209" s="13"/>
      <c r="AC209" s="13"/>
      <c r="AD209" s="13"/>
      <c r="AE209" s="13"/>
      <c r="AT209" s="261" t="s">
        <v>135</v>
      </c>
      <c r="AU209" s="261" t="s">
        <v>84</v>
      </c>
      <c r="AV209" s="13" t="s">
        <v>84</v>
      </c>
      <c r="AW209" s="13" t="s">
        <v>30</v>
      </c>
      <c r="AX209" s="13" t="s">
        <v>82</v>
      </c>
      <c r="AY209" s="261" t="s">
        <v>122</v>
      </c>
    </row>
    <row r="210" s="2" customFormat="1" ht="16.5" customHeight="1">
      <c r="A210" s="39"/>
      <c r="B210" s="40"/>
      <c r="C210" s="233" t="s">
        <v>246</v>
      </c>
      <c r="D210" s="233" t="s">
        <v>124</v>
      </c>
      <c r="E210" s="234" t="s">
        <v>247</v>
      </c>
      <c r="F210" s="235" t="s">
        <v>248</v>
      </c>
      <c r="G210" s="236" t="s">
        <v>249</v>
      </c>
      <c r="H210" s="237">
        <v>111.681</v>
      </c>
      <c r="I210" s="238"/>
      <c r="J210" s="239">
        <f>ROUND(I210*H210,2)</f>
        <v>0</v>
      </c>
      <c r="K210" s="235" t="s">
        <v>141</v>
      </c>
      <c r="L210" s="42"/>
      <c r="M210" s="240" t="s">
        <v>1</v>
      </c>
      <c r="N210" s="241" t="s">
        <v>40</v>
      </c>
      <c r="O210" s="92"/>
      <c r="P210" s="242">
        <f>O210*H210</f>
        <v>0</v>
      </c>
      <c r="Q210" s="242">
        <v>0</v>
      </c>
      <c r="R210" s="242">
        <f>Q210*H210</f>
        <v>0</v>
      </c>
      <c r="S210" s="242">
        <v>0</v>
      </c>
      <c r="T210" s="243">
        <f>S210*H210</f>
        <v>0</v>
      </c>
      <c r="U210" s="39"/>
      <c r="V210" s="39"/>
      <c r="W210" s="39"/>
      <c r="X210" s="39"/>
      <c r="Y210" s="39"/>
      <c r="Z210" s="39"/>
      <c r="AA210" s="39"/>
      <c r="AB210" s="39"/>
      <c r="AC210" s="39"/>
      <c r="AD210" s="39"/>
      <c r="AE210" s="39"/>
      <c r="AR210" s="244" t="s">
        <v>129</v>
      </c>
      <c r="AT210" s="244" t="s">
        <v>124</v>
      </c>
      <c r="AU210" s="244" t="s">
        <v>84</v>
      </c>
      <c r="AY210" s="16" t="s">
        <v>122</v>
      </c>
      <c r="BE210" s="144">
        <f>IF(N210="základní",J210,0)</f>
        <v>0</v>
      </c>
      <c r="BF210" s="144">
        <f>IF(N210="snížená",J210,0)</f>
        <v>0</v>
      </c>
      <c r="BG210" s="144">
        <f>IF(N210="zákl. přenesená",J210,0)</f>
        <v>0</v>
      </c>
      <c r="BH210" s="144">
        <f>IF(N210="sníž. přenesená",J210,0)</f>
        <v>0</v>
      </c>
      <c r="BI210" s="144">
        <f>IF(N210="nulová",J210,0)</f>
        <v>0</v>
      </c>
      <c r="BJ210" s="16" t="s">
        <v>82</v>
      </c>
      <c r="BK210" s="144">
        <f>ROUND(I210*H210,2)</f>
        <v>0</v>
      </c>
      <c r="BL210" s="16" t="s">
        <v>129</v>
      </c>
      <c r="BM210" s="244" t="s">
        <v>250</v>
      </c>
    </row>
    <row r="211" s="2" customFormat="1">
      <c r="A211" s="39"/>
      <c r="B211" s="40"/>
      <c r="C211" s="41"/>
      <c r="D211" s="245" t="s">
        <v>131</v>
      </c>
      <c r="E211" s="41"/>
      <c r="F211" s="246" t="s">
        <v>251</v>
      </c>
      <c r="G211" s="41"/>
      <c r="H211" s="41"/>
      <c r="I211" s="247"/>
      <c r="J211" s="41"/>
      <c r="K211" s="41"/>
      <c r="L211" s="42"/>
      <c r="M211" s="248"/>
      <c r="N211" s="249"/>
      <c r="O211" s="92"/>
      <c r="P211" s="92"/>
      <c r="Q211" s="92"/>
      <c r="R211" s="92"/>
      <c r="S211" s="92"/>
      <c r="T211" s="93"/>
      <c r="U211" s="39"/>
      <c r="V211" s="39"/>
      <c r="W211" s="39"/>
      <c r="X211" s="39"/>
      <c r="Y211" s="39"/>
      <c r="Z211" s="39"/>
      <c r="AA211" s="39"/>
      <c r="AB211" s="39"/>
      <c r="AC211" s="39"/>
      <c r="AD211" s="39"/>
      <c r="AE211" s="39"/>
      <c r="AT211" s="16" t="s">
        <v>131</v>
      </c>
      <c r="AU211" s="16" t="s">
        <v>84</v>
      </c>
    </row>
    <row r="212" s="2" customFormat="1">
      <c r="A212" s="39"/>
      <c r="B212" s="40"/>
      <c r="C212" s="41"/>
      <c r="D212" s="273" t="s">
        <v>144</v>
      </c>
      <c r="E212" s="41"/>
      <c r="F212" s="274" t="s">
        <v>252</v>
      </c>
      <c r="G212" s="41"/>
      <c r="H212" s="41"/>
      <c r="I212" s="247"/>
      <c r="J212" s="41"/>
      <c r="K212" s="41"/>
      <c r="L212" s="42"/>
      <c r="M212" s="248"/>
      <c r="N212" s="249"/>
      <c r="O212" s="92"/>
      <c r="P212" s="92"/>
      <c r="Q212" s="92"/>
      <c r="R212" s="92"/>
      <c r="S212" s="92"/>
      <c r="T212" s="93"/>
      <c r="U212" s="39"/>
      <c r="V212" s="39"/>
      <c r="W212" s="39"/>
      <c r="X212" s="39"/>
      <c r="Y212" s="39"/>
      <c r="Z212" s="39"/>
      <c r="AA212" s="39"/>
      <c r="AB212" s="39"/>
      <c r="AC212" s="39"/>
      <c r="AD212" s="39"/>
      <c r="AE212" s="39"/>
      <c r="AT212" s="16" t="s">
        <v>144</v>
      </c>
      <c r="AU212" s="16" t="s">
        <v>84</v>
      </c>
    </row>
    <row r="213" s="2" customFormat="1">
      <c r="A213" s="39"/>
      <c r="B213" s="40"/>
      <c r="C213" s="41"/>
      <c r="D213" s="245" t="s">
        <v>133</v>
      </c>
      <c r="E213" s="41"/>
      <c r="F213" s="250" t="s">
        <v>253</v>
      </c>
      <c r="G213" s="41"/>
      <c r="H213" s="41"/>
      <c r="I213" s="247"/>
      <c r="J213" s="41"/>
      <c r="K213" s="41"/>
      <c r="L213" s="42"/>
      <c r="M213" s="285"/>
      <c r="N213" s="286"/>
      <c r="O213" s="287"/>
      <c r="P213" s="287"/>
      <c r="Q213" s="287"/>
      <c r="R213" s="287"/>
      <c r="S213" s="287"/>
      <c r="T213" s="288"/>
      <c r="U213" s="39"/>
      <c r="V213" s="39"/>
      <c r="W213" s="39"/>
      <c r="X213" s="39"/>
      <c r="Y213" s="39"/>
      <c r="Z213" s="39"/>
      <c r="AA213" s="39"/>
      <c r="AB213" s="39"/>
      <c r="AC213" s="39"/>
      <c r="AD213" s="39"/>
      <c r="AE213" s="39"/>
      <c r="AT213" s="16" t="s">
        <v>133</v>
      </c>
      <c r="AU213" s="16" t="s">
        <v>84</v>
      </c>
    </row>
    <row r="214" s="2" customFormat="1" ht="6.96" customHeight="1">
      <c r="A214" s="39"/>
      <c r="B214" s="67"/>
      <c r="C214" s="68"/>
      <c r="D214" s="68"/>
      <c r="E214" s="68"/>
      <c r="F214" s="68"/>
      <c r="G214" s="68"/>
      <c r="H214" s="68"/>
      <c r="I214" s="68"/>
      <c r="J214" s="68"/>
      <c r="K214" s="68"/>
      <c r="L214" s="42"/>
      <c r="M214" s="39"/>
      <c r="O214" s="39"/>
      <c r="P214" s="39"/>
      <c r="Q214" s="39"/>
      <c r="R214" s="39"/>
      <c r="S214" s="39"/>
      <c r="T214" s="39"/>
      <c r="U214" s="39"/>
      <c r="V214" s="39"/>
      <c r="W214" s="39"/>
      <c r="X214" s="39"/>
      <c r="Y214" s="39"/>
      <c r="Z214" s="39"/>
      <c r="AA214" s="39"/>
      <c r="AB214" s="39"/>
      <c r="AC214" s="39"/>
      <c r="AD214" s="39"/>
      <c r="AE214" s="39"/>
    </row>
  </sheetData>
  <sheetProtection sheet="1" autoFilter="0" formatColumns="0" formatRows="0" objects="1" scenarios="1" spinCount="100000" saltValue="TD7M+IKeuaOR1BKjufSOqeKi0f2esZuivsOy0rC3iW8T+SkrJw/F6DpUMUmDk1b8FDvoeH0xKkwwGWqQzazg2A==" hashValue="8Znoh2wFnDUQUhhoQ7n18qdh+FIGf+nheiB/+nmxxDecfoHyQz6rohLvkU2536sTmJXAubnx+7Bz5GCfECU+vg==" algorithmName="SHA-512" password="CC35"/>
  <autoFilter ref="C117:K213"/>
  <mergeCells count="9">
    <mergeCell ref="E7:H7"/>
    <mergeCell ref="E9:H9"/>
    <mergeCell ref="E18:H18"/>
    <mergeCell ref="E27:H27"/>
    <mergeCell ref="E85:H85"/>
    <mergeCell ref="E87:H87"/>
    <mergeCell ref="E108:H108"/>
    <mergeCell ref="E110:H110"/>
    <mergeCell ref="L2:V2"/>
  </mergeCells>
  <hyperlinks>
    <hyperlink ref="F129" r:id="rId1" display="https://podminky.urs.cz/item/CS_URS_2021_01/181451122"/>
    <hyperlink ref="F140" r:id="rId2" display="https://podminky.urs.cz/item/CS_URS_2021_01/122151107"/>
    <hyperlink ref="F151" r:id="rId3" display="https://podminky.urs.cz/item/CS_URS_2021_01/131151106"/>
    <hyperlink ref="F161" r:id="rId4" display="https://podminky.urs.cz/item/CS_URS_2021_01/127751113"/>
    <hyperlink ref="F171" r:id="rId5" display="https://podminky.urs.cz/item/CS_URS_2021_01/162351103"/>
    <hyperlink ref="F182" r:id="rId6" display="https://podminky.urs.cz/item/CS_URS_2021_01/181351115"/>
    <hyperlink ref="F189" r:id="rId7" display="https://podminky.urs.cz/item/CS_URS_2021_01/182351133"/>
    <hyperlink ref="F202" r:id="rId8" display="https://podminky.urs.cz/item/CS_URS_2021_01/182251101"/>
    <hyperlink ref="F207" r:id="rId9" display="https://podminky.urs.cz/item/CS_URS_2021_01/211571111"/>
    <hyperlink ref="F212" r:id="rId10" display="https://podminky.urs.cz/item/CS_URS_2021_01/998332011"/>
  </hyperlinks>
  <pageMargins left="0.39375" right="0.39375" top="0.39375" bottom="0.39375" header="0" footer="0"/>
  <pageSetup paperSize="9" orientation="portrait" blackAndWhite="1" fitToHeight="100"/>
  <headerFooter>
    <oddFooter>&amp;CStrana &amp;P z &amp;N</oddFooter>
  </headerFooter>
  <drawing r:id="rId1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87</v>
      </c>
    </row>
    <row r="3" s="1" customFormat="1" ht="6.96" customHeight="1">
      <c r="B3" s="152"/>
      <c r="C3" s="153"/>
      <c r="D3" s="153"/>
      <c r="E3" s="153"/>
      <c r="F3" s="153"/>
      <c r="G3" s="153"/>
      <c r="H3" s="153"/>
      <c r="I3" s="153"/>
      <c r="J3" s="153"/>
      <c r="K3" s="153"/>
      <c r="L3" s="19"/>
      <c r="AT3" s="16" t="s">
        <v>84</v>
      </c>
    </row>
    <row r="4" s="1" customFormat="1" ht="24.96" customHeight="1">
      <c r="B4" s="19"/>
      <c r="D4" s="154" t="s">
        <v>97</v>
      </c>
      <c r="L4" s="19"/>
      <c r="M4" s="155" t="s">
        <v>10</v>
      </c>
      <c r="AT4" s="16" t="s">
        <v>4</v>
      </c>
    </row>
    <row r="5" s="1" customFormat="1" ht="6.96" customHeight="1">
      <c r="B5" s="19"/>
      <c r="L5" s="19"/>
    </row>
    <row r="6" s="1" customFormat="1" ht="12" customHeight="1">
      <c r="B6" s="19"/>
      <c r="D6" s="156" t="s">
        <v>16</v>
      </c>
      <c r="L6" s="19"/>
    </row>
    <row r="7" s="1" customFormat="1" ht="16.5" customHeight="1">
      <c r="B7" s="19"/>
      <c r="E7" s="157" t="str">
        <f>'Rekapitulace stavby'!K6</f>
        <v>Mokřad v k. ú. Rakvice</v>
      </c>
      <c r="F7" s="156"/>
      <c r="G7" s="156"/>
      <c r="H7" s="156"/>
      <c r="L7" s="19"/>
    </row>
    <row r="8" s="2" customFormat="1" ht="12" customHeight="1">
      <c r="A8" s="39"/>
      <c r="B8" s="42"/>
      <c r="C8" s="39"/>
      <c r="D8" s="156" t="s">
        <v>98</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2"/>
      <c r="C9" s="39"/>
      <c r="D9" s="39"/>
      <c r="E9" s="158" t="s">
        <v>254</v>
      </c>
      <c r="F9" s="39"/>
      <c r="G9" s="39"/>
      <c r="H9" s="39"/>
      <c r="I9" s="39"/>
      <c r="J9" s="39"/>
      <c r="K9" s="39"/>
      <c r="L9" s="64"/>
      <c r="S9" s="39"/>
      <c r="T9" s="39"/>
      <c r="U9" s="39"/>
      <c r="V9" s="39"/>
      <c r="W9" s="39"/>
      <c r="X9" s="39"/>
      <c r="Y9" s="39"/>
      <c r="Z9" s="39"/>
      <c r="AA9" s="39"/>
      <c r="AB9" s="39"/>
      <c r="AC9" s="39"/>
      <c r="AD9" s="39"/>
      <c r="AE9" s="39"/>
    </row>
    <row r="10" s="2" customFormat="1">
      <c r="A10" s="39"/>
      <c r="B10" s="42"/>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2"/>
      <c r="C11" s="39"/>
      <c r="D11" s="156" t="s">
        <v>18</v>
      </c>
      <c r="E11" s="39"/>
      <c r="F11" s="159" t="s">
        <v>1</v>
      </c>
      <c r="G11" s="39"/>
      <c r="H11" s="39"/>
      <c r="I11" s="156" t="s">
        <v>19</v>
      </c>
      <c r="J11" s="159" t="s">
        <v>1</v>
      </c>
      <c r="K11" s="39"/>
      <c r="L11" s="64"/>
      <c r="S11" s="39"/>
      <c r="T11" s="39"/>
      <c r="U11" s="39"/>
      <c r="V11" s="39"/>
      <c r="W11" s="39"/>
      <c r="X11" s="39"/>
      <c r="Y11" s="39"/>
      <c r="Z11" s="39"/>
      <c r="AA11" s="39"/>
      <c r="AB11" s="39"/>
      <c r="AC11" s="39"/>
      <c r="AD11" s="39"/>
      <c r="AE11" s="39"/>
    </row>
    <row r="12" s="2" customFormat="1" ht="12" customHeight="1">
      <c r="A12" s="39"/>
      <c r="B12" s="42"/>
      <c r="C12" s="39"/>
      <c r="D12" s="156" t="s">
        <v>20</v>
      </c>
      <c r="E12" s="39"/>
      <c r="F12" s="159" t="s">
        <v>21</v>
      </c>
      <c r="G12" s="39"/>
      <c r="H12" s="39"/>
      <c r="I12" s="156" t="s">
        <v>22</v>
      </c>
      <c r="J12" s="160" t="str">
        <f>'Rekapitulace stavby'!AN8</f>
        <v>13. 9. 2021</v>
      </c>
      <c r="K12" s="39"/>
      <c r="L12" s="64"/>
      <c r="S12" s="39"/>
      <c r="T12" s="39"/>
      <c r="U12" s="39"/>
      <c r="V12" s="39"/>
      <c r="W12" s="39"/>
      <c r="X12" s="39"/>
      <c r="Y12" s="39"/>
      <c r="Z12" s="39"/>
      <c r="AA12" s="39"/>
      <c r="AB12" s="39"/>
      <c r="AC12" s="39"/>
      <c r="AD12" s="39"/>
      <c r="AE12" s="39"/>
    </row>
    <row r="13" s="2" customFormat="1" ht="10.8" customHeight="1">
      <c r="A13" s="39"/>
      <c r="B13" s="42"/>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2"/>
      <c r="C14" s="39"/>
      <c r="D14" s="156" t="s">
        <v>24</v>
      </c>
      <c r="E14" s="39"/>
      <c r="F14" s="39"/>
      <c r="G14" s="39"/>
      <c r="H14" s="39"/>
      <c r="I14" s="156" t="s">
        <v>25</v>
      </c>
      <c r="J14" s="159" t="str">
        <f>IF('Rekapitulace stavby'!AN10="","",'Rekapitulace stavby'!AN10)</f>
        <v/>
      </c>
      <c r="K14" s="39"/>
      <c r="L14" s="64"/>
      <c r="S14" s="39"/>
      <c r="T14" s="39"/>
      <c r="U14" s="39"/>
      <c r="V14" s="39"/>
      <c r="W14" s="39"/>
      <c r="X14" s="39"/>
      <c r="Y14" s="39"/>
      <c r="Z14" s="39"/>
      <c r="AA14" s="39"/>
      <c r="AB14" s="39"/>
      <c r="AC14" s="39"/>
      <c r="AD14" s="39"/>
      <c r="AE14" s="39"/>
    </row>
    <row r="15" s="2" customFormat="1" ht="18" customHeight="1">
      <c r="A15" s="39"/>
      <c r="B15" s="42"/>
      <c r="C15" s="39"/>
      <c r="D15" s="39"/>
      <c r="E15" s="159" t="str">
        <f>IF('Rekapitulace stavby'!E11="","",'Rekapitulace stavby'!E11)</f>
        <v xml:space="preserve"> </v>
      </c>
      <c r="F15" s="39"/>
      <c r="G15" s="39"/>
      <c r="H15" s="39"/>
      <c r="I15" s="156" t="s">
        <v>26</v>
      </c>
      <c r="J15" s="159" t="str">
        <f>IF('Rekapitulace stavby'!AN11="","",'Rekapitulace stavby'!AN11)</f>
        <v/>
      </c>
      <c r="K15" s="39"/>
      <c r="L15" s="64"/>
      <c r="S15" s="39"/>
      <c r="T15" s="39"/>
      <c r="U15" s="39"/>
      <c r="V15" s="39"/>
      <c r="W15" s="39"/>
      <c r="X15" s="39"/>
      <c r="Y15" s="39"/>
      <c r="Z15" s="39"/>
      <c r="AA15" s="39"/>
      <c r="AB15" s="39"/>
      <c r="AC15" s="39"/>
      <c r="AD15" s="39"/>
      <c r="AE15" s="39"/>
    </row>
    <row r="16" s="2" customFormat="1" ht="6.96" customHeight="1">
      <c r="A16" s="39"/>
      <c r="B16" s="42"/>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2"/>
      <c r="C17" s="39"/>
      <c r="D17" s="156" t="s">
        <v>27</v>
      </c>
      <c r="E17" s="39"/>
      <c r="F17" s="39"/>
      <c r="G17" s="39"/>
      <c r="H17" s="39"/>
      <c r="I17" s="156" t="s">
        <v>25</v>
      </c>
      <c r="J17" s="32"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2"/>
      <c r="C18" s="39"/>
      <c r="D18" s="39"/>
      <c r="E18" s="32" t="str">
        <f>'Rekapitulace stavby'!E14</f>
        <v>Vyplň údaj</v>
      </c>
      <c r="F18" s="159"/>
      <c r="G18" s="159"/>
      <c r="H18" s="159"/>
      <c r="I18" s="156" t="s">
        <v>26</v>
      </c>
      <c r="J18" s="32"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2"/>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2"/>
      <c r="C20" s="39"/>
      <c r="D20" s="156" t="s">
        <v>29</v>
      </c>
      <c r="E20" s="39"/>
      <c r="F20" s="39"/>
      <c r="G20" s="39"/>
      <c r="H20" s="39"/>
      <c r="I20" s="156" t="s">
        <v>25</v>
      </c>
      <c r="J20" s="159" t="str">
        <f>IF('Rekapitulace stavby'!AN16="","",'Rekapitulace stavby'!AN16)</f>
        <v/>
      </c>
      <c r="K20" s="39"/>
      <c r="L20" s="64"/>
      <c r="S20" s="39"/>
      <c r="T20" s="39"/>
      <c r="U20" s="39"/>
      <c r="V20" s="39"/>
      <c r="W20" s="39"/>
      <c r="X20" s="39"/>
      <c r="Y20" s="39"/>
      <c r="Z20" s="39"/>
      <c r="AA20" s="39"/>
      <c r="AB20" s="39"/>
      <c r="AC20" s="39"/>
      <c r="AD20" s="39"/>
      <c r="AE20" s="39"/>
    </row>
    <row r="21" s="2" customFormat="1" ht="18" customHeight="1">
      <c r="A21" s="39"/>
      <c r="B21" s="42"/>
      <c r="C21" s="39"/>
      <c r="D21" s="39"/>
      <c r="E21" s="159" t="str">
        <f>IF('Rekapitulace stavby'!E17="","",'Rekapitulace stavby'!E17)</f>
        <v xml:space="preserve"> </v>
      </c>
      <c r="F21" s="39"/>
      <c r="G21" s="39"/>
      <c r="H21" s="39"/>
      <c r="I21" s="156" t="s">
        <v>26</v>
      </c>
      <c r="J21" s="159" t="str">
        <f>IF('Rekapitulace stavby'!AN17="","",'Rekapitulace stavby'!AN17)</f>
        <v/>
      </c>
      <c r="K21" s="39"/>
      <c r="L21" s="64"/>
      <c r="S21" s="39"/>
      <c r="T21" s="39"/>
      <c r="U21" s="39"/>
      <c r="V21" s="39"/>
      <c r="W21" s="39"/>
      <c r="X21" s="39"/>
      <c r="Y21" s="39"/>
      <c r="Z21" s="39"/>
      <c r="AA21" s="39"/>
      <c r="AB21" s="39"/>
      <c r="AC21" s="39"/>
      <c r="AD21" s="39"/>
      <c r="AE21" s="39"/>
    </row>
    <row r="22" s="2" customFormat="1" ht="6.96" customHeight="1">
      <c r="A22" s="39"/>
      <c r="B22" s="42"/>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2"/>
      <c r="C23" s="39"/>
      <c r="D23" s="156" t="s">
        <v>31</v>
      </c>
      <c r="E23" s="39"/>
      <c r="F23" s="39"/>
      <c r="G23" s="39"/>
      <c r="H23" s="39"/>
      <c r="I23" s="156" t="s">
        <v>25</v>
      </c>
      <c r="J23" s="159"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2"/>
      <c r="C24" s="39"/>
      <c r="D24" s="39"/>
      <c r="E24" s="159" t="str">
        <f>IF('Rekapitulace stavby'!E20="","",'Rekapitulace stavby'!E20)</f>
        <v xml:space="preserve"> </v>
      </c>
      <c r="F24" s="39"/>
      <c r="G24" s="39"/>
      <c r="H24" s="39"/>
      <c r="I24" s="156" t="s">
        <v>26</v>
      </c>
      <c r="J24" s="159"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2"/>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2"/>
      <c r="C26" s="39"/>
      <c r="D26" s="156" t="s">
        <v>32</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61"/>
      <c r="B27" s="162"/>
      <c r="C27" s="161"/>
      <c r="D27" s="161"/>
      <c r="E27" s="163" t="s">
        <v>1</v>
      </c>
      <c r="F27" s="163"/>
      <c r="G27" s="163"/>
      <c r="H27" s="163"/>
      <c r="I27" s="161"/>
      <c r="J27" s="161"/>
      <c r="K27" s="161"/>
      <c r="L27" s="164"/>
      <c r="S27" s="161"/>
      <c r="T27" s="161"/>
      <c r="U27" s="161"/>
      <c r="V27" s="161"/>
      <c r="W27" s="161"/>
      <c r="X27" s="161"/>
      <c r="Y27" s="161"/>
      <c r="Z27" s="161"/>
      <c r="AA27" s="161"/>
      <c r="AB27" s="161"/>
      <c r="AC27" s="161"/>
      <c r="AD27" s="161"/>
      <c r="AE27" s="161"/>
    </row>
    <row r="28" s="2" customFormat="1" ht="6.96" customHeight="1">
      <c r="A28" s="39"/>
      <c r="B28" s="42"/>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2"/>
      <c r="C29" s="39"/>
      <c r="D29" s="165"/>
      <c r="E29" s="165"/>
      <c r="F29" s="165"/>
      <c r="G29" s="165"/>
      <c r="H29" s="165"/>
      <c r="I29" s="165"/>
      <c r="J29" s="165"/>
      <c r="K29" s="165"/>
      <c r="L29" s="64"/>
      <c r="S29" s="39"/>
      <c r="T29" s="39"/>
      <c r="U29" s="39"/>
      <c r="V29" s="39"/>
      <c r="W29" s="39"/>
      <c r="X29" s="39"/>
      <c r="Y29" s="39"/>
      <c r="Z29" s="39"/>
      <c r="AA29" s="39"/>
      <c r="AB29" s="39"/>
      <c r="AC29" s="39"/>
      <c r="AD29" s="39"/>
      <c r="AE29" s="39"/>
    </row>
    <row r="30" s="2" customFormat="1" ht="25.44" customHeight="1">
      <c r="A30" s="39"/>
      <c r="B30" s="42"/>
      <c r="C30" s="39"/>
      <c r="D30" s="166" t="s">
        <v>35</v>
      </c>
      <c r="E30" s="39"/>
      <c r="F30" s="39"/>
      <c r="G30" s="39"/>
      <c r="H30" s="39"/>
      <c r="I30" s="39"/>
      <c r="J30" s="167">
        <f>ROUND(J116, 2)</f>
        <v>0</v>
      </c>
      <c r="K30" s="39"/>
      <c r="L30" s="64"/>
      <c r="S30" s="39"/>
      <c r="T30" s="39"/>
      <c r="U30" s="39"/>
      <c r="V30" s="39"/>
      <c r="W30" s="39"/>
      <c r="X30" s="39"/>
      <c r="Y30" s="39"/>
      <c r="Z30" s="39"/>
      <c r="AA30" s="39"/>
      <c r="AB30" s="39"/>
      <c r="AC30" s="39"/>
      <c r="AD30" s="39"/>
      <c r="AE30" s="39"/>
    </row>
    <row r="31" s="2" customFormat="1" ht="6.96" customHeight="1">
      <c r="A31" s="39"/>
      <c r="B31" s="42"/>
      <c r="C31" s="39"/>
      <c r="D31" s="165"/>
      <c r="E31" s="165"/>
      <c r="F31" s="165"/>
      <c r="G31" s="165"/>
      <c r="H31" s="165"/>
      <c r="I31" s="165"/>
      <c r="J31" s="165"/>
      <c r="K31" s="165"/>
      <c r="L31" s="64"/>
      <c r="S31" s="39"/>
      <c r="T31" s="39"/>
      <c r="U31" s="39"/>
      <c r="V31" s="39"/>
      <c r="W31" s="39"/>
      <c r="X31" s="39"/>
      <c r="Y31" s="39"/>
      <c r="Z31" s="39"/>
      <c r="AA31" s="39"/>
      <c r="AB31" s="39"/>
      <c r="AC31" s="39"/>
      <c r="AD31" s="39"/>
      <c r="AE31" s="39"/>
    </row>
    <row r="32" s="2" customFormat="1" ht="14.4" customHeight="1">
      <c r="A32" s="39"/>
      <c r="B32" s="42"/>
      <c r="C32" s="39"/>
      <c r="D32" s="39"/>
      <c r="E32" s="39"/>
      <c r="F32" s="168" t="s">
        <v>37</v>
      </c>
      <c r="G32" s="39"/>
      <c r="H32" s="39"/>
      <c r="I32" s="168" t="s">
        <v>36</v>
      </c>
      <c r="J32" s="168" t="s">
        <v>38</v>
      </c>
      <c r="K32" s="39"/>
      <c r="L32" s="64"/>
      <c r="S32" s="39"/>
      <c r="T32" s="39"/>
      <c r="U32" s="39"/>
      <c r="V32" s="39"/>
      <c r="W32" s="39"/>
      <c r="X32" s="39"/>
      <c r="Y32" s="39"/>
      <c r="Z32" s="39"/>
      <c r="AA32" s="39"/>
      <c r="AB32" s="39"/>
      <c r="AC32" s="39"/>
      <c r="AD32" s="39"/>
      <c r="AE32" s="39"/>
    </row>
    <row r="33" s="2" customFormat="1" ht="14.4" customHeight="1">
      <c r="A33" s="39"/>
      <c r="B33" s="42"/>
      <c r="C33" s="39"/>
      <c r="D33" s="169" t="s">
        <v>39</v>
      </c>
      <c r="E33" s="156" t="s">
        <v>40</v>
      </c>
      <c r="F33" s="170">
        <f>ROUND((SUM(BE116:BE131)),  2)</f>
        <v>0</v>
      </c>
      <c r="G33" s="39"/>
      <c r="H33" s="39"/>
      <c r="I33" s="171">
        <v>0.20999999999999999</v>
      </c>
      <c r="J33" s="170">
        <f>ROUND(((SUM(BE116:BE131))*I33),  2)</f>
        <v>0</v>
      </c>
      <c r="K33" s="39"/>
      <c r="L33" s="64"/>
      <c r="S33" s="39"/>
      <c r="T33" s="39"/>
      <c r="U33" s="39"/>
      <c r="V33" s="39"/>
      <c r="W33" s="39"/>
      <c r="X33" s="39"/>
      <c r="Y33" s="39"/>
      <c r="Z33" s="39"/>
      <c r="AA33" s="39"/>
      <c r="AB33" s="39"/>
      <c r="AC33" s="39"/>
      <c r="AD33" s="39"/>
      <c r="AE33" s="39"/>
    </row>
    <row r="34" s="2" customFormat="1" ht="14.4" customHeight="1">
      <c r="A34" s="39"/>
      <c r="B34" s="42"/>
      <c r="C34" s="39"/>
      <c r="D34" s="39"/>
      <c r="E34" s="156" t="s">
        <v>41</v>
      </c>
      <c r="F34" s="170">
        <f>ROUND((SUM(BF116:BF131)),  2)</f>
        <v>0</v>
      </c>
      <c r="G34" s="39"/>
      <c r="H34" s="39"/>
      <c r="I34" s="171">
        <v>0.14999999999999999</v>
      </c>
      <c r="J34" s="170">
        <f>ROUND(((SUM(BF116:BF131))*I34),  2)</f>
        <v>0</v>
      </c>
      <c r="K34" s="39"/>
      <c r="L34" s="64"/>
      <c r="S34" s="39"/>
      <c r="T34" s="39"/>
      <c r="U34" s="39"/>
      <c r="V34" s="39"/>
      <c r="W34" s="39"/>
      <c r="X34" s="39"/>
      <c r="Y34" s="39"/>
      <c r="Z34" s="39"/>
      <c r="AA34" s="39"/>
      <c r="AB34" s="39"/>
      <c r="AC34" s="39"/>
      <c r="AD34" s="39"/>
      <c r="AE34" s="39"/>
    </row>
    <row r="35" hidden="1" s="2" customFormat="1" ht="14.4" customHeight="1">
      <c r="A35" s="39"/>
      <c r="B35" s="42"/>
      <c r="C35" s="39"/>
      <c r="D35" s="39"/>
      <c r="E35" s="156" t="s">
        <v>42</v>
      </c>
      <c r="F35" s="170">
        <f>ROUND((SUM(BG116:BG131)),  2)</f>
        <v>0</v>
      </c>
      <c r="G35" s="39"/>
      <c r="H35" s="39"/>
      <c r="I35" s="171">
        <v>0.20999999999999999</v>
      </c>
      <c r="J35" s="170">
        <f>0</f>
        <v>0</v>
      </c>
      <c r="K35" s="39"/>
      <c r="L35" s="64"/>
      <c r="S35" s="39"/>
      <c r="T35" s="39"/>
      <c r="U35" s="39"/>
      <c r="V35" s="39"/>
      <c r="W35" s="39"/>
      <c r="X35" s="39"/>
      <c r="Y35" s="39"/>
      <c r="Z35" s="39"/>
      <c r="AA35" s="39"/>
      <c r="AB35" s="39"/>
      <c r="AC35" s="39"/>
      <c r="AD35" s="39"/>
      <c r="AE35" s="39"/>
    </row>
    <row r="36" hidden="1" s="2" customFormat="1" ht="14.4" customHeight="1">
      <c r="A36" s="39"/>
      <c r="B36" s="42"/>
      <c r="C36" s="39"/>
      <c r="D36" s="39"/>
      <c r="E36" s="156" t="s">
        <v>43</v>
      </c>
      <c r="F36" s="170">
        <f>ROUND((SUM(BH116:BH131)),  2)</f>
        <v>0</v>
      </c>
      <c r="G36" s="39"/>
      <c r="H36" s="39"/>
      <c r="I36" s="171">
        <v>0.14999999999999999</v>
      </c>
      <c r="J36" s="170">
        <f>0</f>
        <v>0</v>
      </c>
      <c r="K36" s="39"/>
      <c r="L36" s="64"/>
      <c r="S36" s="39"/>
      <c r="T36" s="39"/>
      <c r="U36" s="39"/>
      <c r="V36" s="39"/>
      <c r="W36" s="39"/>
      <c r="X36" s="39"/>
      <c r="Y36" s="39"/>
      <c r="Z36" s="39"/>
      <c r="AA36" s="39"/>
      <c r="AB36" s="39"/>
      <c r="AC36" s="39"/>
      <c r="AD36" s="39"/>
      <c r="AE36" s="39"/>
    </row>
    <row r="37" hidden="1" s="2" customFormat="1" ht="14.4" customHeight="1">
      <c r="A37" s="39"/>
      <c r="B37" s="42"/>
      <c r="C37" s="39"/>
      <c r="D37" s="39"/>
      <c r="E37" s="156" t="s">
        <v>44</v>
      </c>
      <c r="F37" s="170">
        <f>ROUND((SUM(BI116:BI131)),  2)</f>
        <v>0</v>
      </c>
      <c r="G37" s="39"/>
      <c r="H37" s="39"/>
      <c r="I37" s="171">
        <v>0</v>
      </c>
      <c r="J37" s="170">
        <f>0</f>
        <v>0</v>
      </c>
      <c r="K37" s="39"/>
      <c r="L37" s="64"/>
      <c r="S37" s="39"/>
      <c r="T37" s="39"/>
      <c r="U37" s="39"/>
      <c r="V37" s="39"/>
      <c r="W37" s="39"/>
      <c r="X37" s="39"/>
      <c r="Y37" s="39"/>
      <c r="Z37" s="39"/>
      <c r="AA37" s="39"/>
      <c r="AB37" s="39"/>
      <c r="AC37" s="39"/>
      <c r="AD37" s="39"/>
      <c r="AE37" s="39"/>
    </row>
    <row r="38" s="2" customFormat="1" ht="6.96" customHeight="1">
      <c r="A38" s="39"/>
      <c r="B38" s="42"/>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2"/>
      <c r="C39" s="172"/>
      <c r="D39" s="173" t="s">
        <v>45</v>
      </c>
      <c r="E39" s="174"/>
      <c r="F39" s="174"/>
      <c r="G39" s="175" t="s">
        <v>46</v>
      </c>
      <c r="H39" s="176" t="s">
        <v>47</v>
      </c>
      <c r="I39" s="174"/>
      <c r="J39" s="177">
        <f>SUM(J30:J37)</f>
        <v>0</v>
      </c>
      <c r="K39" s="178"/>
      <c r="L39" s="64"/>
      <c r="S39" s="39"/>
      <c r="T39" s="39"/>
      <c r="U39" s="39"/>
      <c r="V39" s="39"/>
      <c r="W39" s="39"/>
      <c r="X39" s="39"/>
      <c r="Y39" s="39"/>
      <c r="Z39" s="39"/>
      <c r="AA39" s="39"/>
      <c r="AB39" s="39"/>
      <c r="AC39" s="39"/>
      <c r="AD39" s="39"/>
      <c r="AE39" s="39"/>
    </row>
    <row r="40" s="2" customFormat="1" ht="14.4" customHeight="1">
      <c r="A40" s="39"/>
      <c r="B40" s="42"/>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4"/>
      <c r="D50" s="179" t="s">
        <v>48</v>
      </c>
      <c r="E50" s="180"/>
      <c r="F50" s="180"/>
      <c r="G50" s="179" t="s">
        <v>49</v>
      </c>
      <c r="H50" s="180"/>
      <c r="I50" s="180"/>
      <c r="J50" s="180"/>
      <c r="K50" s="180"/>
      <c r="L50" s="64"/>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9"/>
      <c r="B61" s="42"/>
      <c r="C61" s="39"/>
      <c r="D61" s="181" t="s">
        <v>50</v>
      </c>
      <c r="E61" s="182"/>
      <c r="F61" s="183" t="s">
        <v>51</v>
      </c>
      <c r="G61" s="181" t="s">
        <v>50</v>
      </c>
      <c r="H61" s="182"/>
      <c r="I61" s="182"/>
      <c r="J61" s="184" t="s">
        <v>51</v>
      </c>
      <c r="K61" s="182"/>
      <c r="L61" s="64"/>
      <c r="S61" s="39"/>
      <c r="T61" s="39"/>
      <c r="U61" s="39"/>
      <c r="V61" s="39"/>
      <c r="W61" s="39"/>
      <c r="X61" s="39"/>
      <c r="Y61" s="39"/>
      <c r="Z61" s="39"/>
      <c r="AA61" s="39"/>
      <c r="AB61" s="39"/>
      <c r="AC61" s="39"/>
      <c r="AD61" s="39"/>
      <c r="AE61" s="39"/>
    </row>
    <row r="62">
      <c r="B62" s="19"/>
      <c r="L62" s="19"/>
    </row>
    <row r="63">
      <c r="B63" s="19"/>
      <c r="L63" s="19"/>
    </row>
    <row r="64">
      <c r="B64" s="19"/>
      <c r="L64" s="19"/>
    </row>
    <row r="65" s="2" customFormat="1">
      <c r="A65" s="39"/>
      <c r="B65" s="42"/>
      <c r="C65" s="39"/>
      <c r="D65" s="179" t="s">
        <v>52</v>
      </c>
      <c r="E65" s="185"/>
      <c r="F65" s="185"/>
      <c r="G65" s="179" t="s">
        <v>53</v>
      </c>
      <c r="H65" s="185"/>
      <c r="I65" s="185"/>
      <c r="J65" s="185"/>
      <c r="K65" s="185"/>
      <c r="L65" s="64"/>
      <c r="S65" s="39"/>
      <c r="T65" s="39"/>
      <c r="U65" s="39"/>
      <c r="V65" s="39"/>
      <c r="W65" s="39"/>
      <c r="X65" s="39"/>
      <c r="Y65" s="39"/>
      <c r="Z65" s="39"/>
      <c r="AA65" s="39"/>
      <c r="AB65" s="39"/>
      <c r="AC65" s="39"/>
      <c r="AD65" s="39"/>
      <c r="AE65" s="39"/>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9"/>
      <c r="B76" s="42"/>
      <c r="C76" s="39"/>
      <c r="D76" s="181" t="s">
        <v>50</v>
      </c>
      <c r="E76" s="182"/>
      <c r="F76" s="183" t="s">
        <v>51</v>
      </c>
      <c r="G76" s="181" t="s">
        <v>50</v>
      </c>
      <c r="H76" s="182"/>
      <c r="I76" s="182"/>
      <c r="J76" s="184" t="s">
        <v>51</v>
      </c>
      <c r="K76" s="182"/>
      <c r="L76" s="64"/>
      <c r="S76" s="39"/>
      <c r="T76" s="39"/>
      <c r="U76" s="39"/>
      <c r="V76" s="39"/>
      <c r="W76" s="39"/>
      <c r="X76" s="39"/>
      <c r="Y76" s="39"/>
      <c r="Z76" s="39"/>
      <c r="AA76" s="39"/>
      <c r="AB76" s="39"/>
      <c r="AC76" s="39"/>
      <c r="AD76" s="39"/>
      <c r="AE76" s="39"/>
    </row>
    <row r="77" s="2" customFormat="1" ht="14.4" customHeight="1">
      <c r="A77" s="39"/>
      <c r="B77" s="186"/>
      <c r="C77" s="187"/>
      <c r="D77" s="187"/>
      <c r="E77" s="187"/>
      <c r="F77" s="187"/>
      <c r="G77" s="187"/>
      <c r="H77" s="187"/>
      <c r="I77" s="187"/>
      <c r="J77" s="187"/>
      <c r="K77" s="187"/>
      <c r="L77" s="64"/>
      <c r="S77" s="39"/>
      <c r="T77" s="39"/>
      <c r="U77" s="39"/>
      <c r="V77" s="39"/>
      <c r="W77" s="39"/>
      <c r="X77" s="39"/>
      <c r="Y77" s="39"/>
      <c r="Z77" s="39"/>
      <c r="AA77" s="39"/>
      <c r="AB77" s="39"/>
      <c r="AC77" s="39"/>
      <c r="AD77" s="39"/>
      <c r="AE77" s="39"/>
    </row>
    <row r="81" hidden="1" s="2" customFormat="1" ht="6.96" customHeight="1">
      <c r="A81" s="39"/>
      <c r="B81" s="188"/>
      <c r="C81" s="189"/>
      <c r="D81" s="189"/>
      <c r="E81" s="189"/>
      <c r="F81" s="189"/>
      <c r="G81" s="189"/>
      <c r="H81" s="189"/>
      <c r="I81" s="189"/>
      <c r="J81" s="189"/>
      <c r="K81" s="189"/>
      <c r="L81" s="64"/>
      <c r="S81" s="39"/>
      <c r="T81" s="39"/>
      <c r="U81" s="39"/>
      <c r="V81" s="39"/>
      <c r="W81" s="39"/>
      <c r="X81" s="39"/>
      <c r="Y81" s="39"/>
      <c r="Z81" s="39"/>
      <c r="AA81" s="39"/>
      <c r="AB81" s="39"/>
      <c r="AC81" s="39"/>
      <c r="AD81" s="39"/>
      <c r="AE81" s="39"/>
    </row>
    <row r="82" hidden="1" s="2" customFormat="1" ht="24.96" customHeight="1">
      <c r="A82" s="39"/>
      <c r="B82" s="40"/>
      <c r="C82" s="22" t="s">
        <v>100</v>
      </c>
      <c r="D82" s="41"/>
      <c r="E82" s="41"/>
      <c r="F82" s="41"/>
      <c r="G82" s="41"/>
      <c r="H82" s="41"/>
      <c r="I82" s="41"/>
      <c r="J82" s="41"/>
      <c r="K82" s="41"/>
      <c r="L82" s="64"/>
      <c r="S82" s="39"/>
      <c r="T82" s="39"/>
      <c r="U82" s="39"/>
      <c r="V82" s="39"/>
      <c r="W82" s="39"/>
      <c r="X82" s="39"/>
      <c r="Y82" s="39"/>
      <c r="Z82" s="39"/>
      <c r="AA82" s="39"/>
      <c r="AB82" s="39"/>
      <c r="AC82" s="39"/>
      <c r="AD82" s="39"/>
      <c r="AE82" s="39"/>
    </row>
    <row r="83" hidden="1"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hidden="1" s="2" customFormat="1" ht="12" customHeight="1">
      <c r="A84" s="39"/>
      <c r="B84" s="40"/>
      <c r="C84" s="31" t="s">
        <v>16</v>
      </c>
      <c r="D84" s="41"/>
      <c r="E84" s="41"/>
      <c r="F84" s="41"/>
      <c r="G84" s="41"/>
      <c r="H84" s="41"/>
      <c r="I84" s="41"/>
      <c r="J84" s="41"/>
      <c r="K84" s="41"/>
      <c r="L84" s="64"/>
      <c r="S84" s="39"/>
      <c r="T84" s="39"/>
      <c r="U84" s="39"/>
      <c r="V84" s="39"/>
      <c r="W84" s="39"/>
      <c r="X84" s="39"/>
      <c r="Y84" s="39"/>
      <c r="Z84" s="39"/>
      <c r="AA84" s="39"/>
      <c r="AB84" s="39"/>
      <c r="AC84" s="39"/>
      <c r="AD84" s="39"/>
      <c r="AE84" s="39"/>
    </row>
    <row r="85" hidden="1" s="2" customFormat="1" ht="16.5" customHeight="1">
      <c r="A85" s="39"/>
      <c r="B85" s="40"/>
      <c r="C85" s="41"/>
      <c r="D85" s="41"/>
      <c r="E85" s="190" t="str">
        <f>E7</f>
        <v>Mokřad v k. ú. Rakvice</v>
      </c>
      <c r="F85" s="31"/>
      <c r="G85" s="31"/>
      <c r="H85" s="31"/>
      <c r="I85" s="41"/>
      <c r="J85" s="41"/>
      <c r="K85" s="41"/>
      <c r="L85" s="64"/>
      <c r="S85" s="39"/>
      <c r="T85" s="39"/>
      <c r="U85" s="39"/>
      <c r="V85" s="39"/>
      <c r="W85" s="39"/>
      <c r="X85" s="39"/>
      <c r="Y85" s="39"/>
      <c r="Z85" s="39"/>
      <c r="AA85" s="39"/>
      <c r="AB85" s="39"/>
      <c r="AC85" s="39"/>
      <c r="AD85" s="39"/>
      <c r="AE85" s="39"/>
    </row>
    <row r="86" hidden="1" s="2" customFormat="1" ht="12" customHeight="1">
      <c r="A86" s="39"/>
      <c r="B86" s="40"/>
      <c r="C86" s="31" t="s">
        <v>98</v>
      </c>
      <c r="D86" s="41"/>
      <c r="E86" s="41"/>
      <c r="F86" s="41"/>
      <c r="G86" s="41"/>
      <c r="H86" s="41"/>
      <c r="I86" s="41"/>
      <c r="J86" s="41"/>
      <c r="K86" s="41"/>
      <c r="L86" s="64"/>
      <c r="S86" s="39"/>
      <c r="T86" s="39"/>
      <c r="U86" s="39"/>
      <c r="V86" s="39"/>
      <c r="W86" s="39"/>
      <c r="X86" s="39"/>
      <c r="Y86" s="39"/>
      <c r="Z86" s="39"/>
      <c r="AA86" s="39"/>
      <c r="AB86" s="39"/>
      <c r="AC86" s="39"/>
      <c r="AD86" s="39"/>
      <c r="AE86" s="39"/>
    </row>
    <row r="87" hidden="1" s="2" customFormat="1" ht="16.5" customHeight="1">
      <c r="A87" s="39"/>
      <c r="B87" s="40"/>
      <c r="C87" s="41"/>
      <c r="D87" s="41"/>
      <c r="E87" s="77" t="str">
        <f>E9</f>
        <v>3127-20b - Vedlejší rozpočtové náklady</v>
      </c>
      <c r="F87" s="41"/>
      <c r="G87" s="41"/>
      <c r="H87" s="41"/>
      <c r="I87" s="41"/>
      <c r="J87" s="41"/>
      <c r="K87" s="41"/>
      <c r="L87" s="64"/>
      <c r="S87" s="39"/>
      <c r="T87" s="39"/>
      <c r="U87" s="39"/>
      <c r="V87" s="39"/>
      <c r="W87" s="39"/>
      <c r="X87" s="39"/>
      <c r="Y87" s="39"/>
      <c r="Z87" s="39"/>
      <c r="AA87" s="39"/>
      <c r="AB87" s="39"/>
      <c r="AC87" s="39"/>
      <c r="AD87" s="39"/>
      <c r="AE87" s="39"/>
    </row>
    <row r="88" hidden="1"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hidden="1" s="2" customFormat="1" ht="12" customHeight="1">
      <c r="A89" s="39"/>
      <c r="B89" s="40"/>
      <c r="C89" s="31" t="s">
        <v>20</v>
      </c>
      <c r="D89" s="41"/>
      <c r="E89" s="41"/>
      <c r="F89" s="26" t="str">
        <f>F12</f>
        <v xml:space="preserve"> </v>
      </c>
      <c r="G89" s="41"/>
      <c r="H89" s="41"/>
      <c r="I89" s="31" t="s">
        <v>22</v>
      </c>
      <c r="J89" s="80" t="str">
        <f>IF(J12="","",J12)</f>
        <v>13. 9. 2021</v>
      </c>
      <c r="K89" s="41"/>
      <c r="L89" s="64"/>
      <c r="S89" s="39"/>
      <c r="T89" s="39"/>
      <c r="U89" s="39"/>
      <c r="V89" s="39"/>
      <c r="W89" s="39"/>
      <c r="X89" s="39"/>
      <c r="Y89" s="39"/>
      <c r="Z89" s="39"/>
      <c r="AA89" s="39"/>
      <c r="AB89" s="39"/>
      <c r="AC89" s="39"/>
      <c r="AD89" s="39"/>
      <c r="AE89" s="39"/>
    </row>
    <row r="90" hidden="1"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hidden="1" s="2" customFormat="1" ht="15.15" customHeight="1">
      <c r="A91" s="39"/>
      <c r="B91" s="40"/>
      <c r="C91" s="31" t="s">
        <v>24</v>
      </c>
      <c r="D91" s="41"/>
      <c r="E91" s="41"/>
      <c r="F91" s="26" t="str">
        <f>E15</f>
        <v xml:space="preserve"> </v>
      </c>
      <c r="G91" s="41"/>
      <c r="H91" s="41"/>
      <c r="I91" s="31" t="s">
        <v>29</v>
      </c>
      <c r="J91" s="35" t="str">
        <f>E21</f>
        <v xml:space="preserve"> </v>
      </c>
      <c r="K91" s="41"/>
      <c r="L91" s="64"/>
      <c r="S91" s="39"/>
      <c r="T91" s="39"/>
      <c r="U91" s="39"/>
      <c r="V91" s="39"/>
      <c r="W91" s="39"/>
      <c r="X91" s="39"/>
      <c r="Y91" s="39"/>
      <c r="Z91" s="39"/>
      <c r="AA91" s="39"/>
      <c r="AB91" s="39"/>
      <c r="AC91" s="39"/>
      <c r="AD91" s="39"/>
      <c r="AE91" s="39"/>
    </row>
    <row r="92" hidden="1" s="2" customFormat="1" ht="15.15" customHeight="1">
      <c r="A92" s="39"/>
      <c r="B92" s="40"/>
      <c r="C92" s="31" t="s">
        <v>27</v>
      </c>
      <c r="D92" s="41"/>
      <c r="E92" s="41"/>
      <c r="F92" s="26" t="str">
        <f>IF(E18="","",E18)</f>
        <v>Vyplň údaj</v>
      </c>
      <c r="G92" s="41"/>
      <c r="H92" s="41"/>
      <c r="I92" s="31" t="s">
        <v>31</v>
      </c>
      <c r="J92" s="35" t="str">
        <f>E24</f>
        <v xml:space="preserve"> </v>
      </c>
      <c r="K92" s="41"/>
      <c r="L92" s="64"/>
      <c r="S92" s="39"/>
      <c r="T92" s="39"/>
      <c r="U92" s="39"/>
      <c r="V92" s="39"/>
      <c r="W92" s="39"/>
      <c r="X92" s="39"/>
      <c r="Y92" s="39"/>
      <c r="Z92" s="39"/>
      <c r="AA92" s="39"/>
      <c r="AB92" s="39"/>
      <c r="AC92" s="39"/>
      <c r="AD92" s="39"/>
      <c r="AE92" s="39"/>
    </row>
    <row r="93" hidden="1"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hidden="1" s="2" customFormat="1" ht="29.28" customHeight="1">
      <c r="A94" s="39"/>
      <c r="B94" s="40"/>
      <c r="C94" s="191" t="s">
        <v>101</v>
      </c>
      <c r="D94" s="150"/>
      <c r="E94" s="150"/>
      <c r="F94" s="150"/>
      <c r="G94" s="150"/>
      <c r="H94" s="150"/>
      <c r="I94" s="150"/>
      <c r="J94" s="192" t="s">
        <v>102</v>
      </c>
      <c r="K94" s="150"/>
      <c r="L94" s="64"/>
      <c r="S94" s="39"/>
      <c r="T94" s="39"/>
      <c r="U94" s="39"/>
      <c r="V94" s="39"/>
      <c r="W94" s="39"/>
      <c r="X94" s="39"/>
      <c r="Y94" s="39"/>
      <c r="Z94" s="39"/>
      <c r="AA94" s="39"/>
      <c r="AB94" s="39"/>
      <c r="AC94" s="39"/>
      <c r="AD94" s="39"/>
      <c r="AE94" s="39"/>
    </row>
    <row r="95" hidden="1"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hidden="1" s="2" customFormat="1" ht="22.8" customHeight="1">
      <c r="A96" s="39"/>
      <c r="B96" s="40"/>
      <c r="C96" s="193" t="s">
        <v>103</v>
      </c>
      <c r="D96" s="41"/>
      <c r="E96" s="41"/>
      <c r="F96" s="41"/>
      <c r="G96" s="41"/>
      <c r="H96" s="41"/>
      <c r="I96" s="41"/>
      <c r="J96" s="111">
        <f>J116</f>
        <v>0</v>
      </c>
      <c r="K96" s="41"/>
      <c r="L96" s="64"/>
      <c r="S96" s="39"/>
      <c r="T96" s="39"/>
      <c r="U96" s="39"/>
      <c r="V96" s="39"/>
      <c r="W96" s="39"/>
      <c r="X96" s="39"/>
      <c r="Y96" s="39"/>
      <c r="Z96" s="39"/>
      <c r="AA96" s="39"/>
      <c r="AB96" s="39"/>
      <c r="AC96" s="39"/>
      <c r="AD96" s="39"/>
      <c r="AE96" s="39"/>
      <c r="AU96" s="16" t="s">
        <v>104</v>
      </c>
    </row>
    <row r="97" hidden="1" s="2" customFormat="1" ht="21.84"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hidden="1" s="2" customFormat="1" ht="6.96" customHeight="1">
      <c r="A98" s="39"/>
      <c r="B98" s="67"/>
      <c r="C98" s="68"/>
      <c r="D98" s="68"/>
      <c r="E98" s="68"/>
      <c r="F98" s="68"/>
      <c r="G98" s="68"/>
      <c r="H98" s="68"/>
      <c r="I98" s="68"/>
      <c r="J98" s="68"/>
      <c r="K98" s="68"/>
      <c r="L98" s="64"/>
      <c r="S98" s="39"/>
      <c r="T98" s="39"/>
      <c r="U98" s="39"/>
      <c r="V98" s="39"/>
      <c r="W98" s="39"/>
      <c r="X98" s="39"/>
      <c r="Y98" s="39"/>
      <c r="Z98" s="39"/>
      <c r="AA98" s="39"/>
      <c r="AB98" s="39"/>
      <c r="AC98" s="39"/>
      <c r="AD98" s="39"/>
      <c r="AE98" s="39"/>
    </row>
    <row r="99" hidden="1"/>
    <row r="100" hidden="1"/>
    <row r="101" hidden="1"/>
    <row r="102" s="2" customFormat="1" ht="6.96" customHeight="1">
      <c r="A102" s="39"/>
      <c r="B102" s="69"/>
      <c r="C102" s="70"/>
      <c r="D102" s="70"/>
      <c r="E102" s="70"/>
      <c r="F102" s="70"/>
      <c r="G102" s="70"/>
      <c r="H102" s="70"/>
      <c r="I102" s="70"/>
      <c r="J102" s="70"/>
      <c r="K102" s="70"/>
      <c r="L102" s="64"/>
      <c r="S102" s="39"/>
      <c r="T102" s="39"/>
      <c r="U102" s="39"/>
      <c r="V102" s="39"/>
      <c r="W102" s="39"/>
      <c r="X102" s="39"/>
      <c r="Y102" s="39"/>
      <c r="Z102" s="39"/>
      <c r="AA102" s="39"/>
      <c r="AB102" s="39"/>
      <c r="AC102" s="39"/>
      <c r="AD102" s="39"/>
      <c r="AE102" s="39"/>
    </row>
    <row r="103" s="2" customFormat="1" ht="24.96" customHeight="1">
      <c r="A103" s="39"/>
      <c r="B103" s="40"/>
      <c r="C103" s="22" t="s">
        <v>107</v>
      </c>
      <c r="D103" s="41"/>
      <c r="E103" s="41"/>
      <c r="F103" s="41"/>
      <c r="G103" s="41"/>
      <c r="H103" s="41"/>
      <c r="I103" s="41"/>
      <c r="J103" s="41"/>
      <c r="K103" s="41"/>
      <c r="L103" s="64"/>
      <c r="S103" s="39"/>
      <c r="T103" s="39"/>
      <c r="U103" s="39"/>
      <c r="V103" s="39"/>
      <c r="W103" s="39"/>
      <c r="X103" s="39"/>
      <c r="Y103" s="39"/>
      <c r="Z103" s="39"/>
      <c r="AA103" s="39"/>
      <c r="AB103" s="39"/>
      <c r="AC103" s="39"/>
      <c r="AD103" s="39"/>
      <c r="AE103" s="39"/>
    </row>
    <row r="104" s="2" customFormat="1" ht="6.96" customHeight="1">
      <c r="A104" s="39"/>
      <c r="B104" s="40"/>
      <c r="C104" s="41"/>
      <c r="D104" s="41"/>
      <c r="E104" s="41"/>
      <c r="F104" s="41"/>
      <c r="G104" s="41"/>
      <c r="H104" s="41"/>
      <c r="I104" s="41"/>
      <c r="J104" s="41"/>
      <c r="K104" s="41"/>
      <c r="L104" s="64"/>
      <c r="S104" s="39"/>
      <c r="T104" s="39"/>
      <c r="U104" s="39"/>
      <c r="V104" s="39"/>
      <c r="W104" s="39"/>
      <c r="X104" s="39"/>
      <c r="Y104" s="39"/>
      <c r="Z104" s="39"/>
      <c r="AA104" s="39"/>
      <c r="AB104" s="39"/>
      <c r="AC104" s="39"/>
      <c r="AD104" s="39"/>
      <c r="AE104" s="39"/>
    </row>
    <row r="105" s="2" customFormat="1" ht="12" customHeight="1">
      <c r="A105" s="39"/>
      <c r="B105" s="40"/>
      <c r="C105" s="31" t="s">
        <v>16</v>
      </c>
      <c r="D105" s="41"/>
      <c r="E105" s="41"/>
      <c r="F105" s="41"/>
      <c r="G105" s="41"/>
      <c r="H105" s="41"/>
      <c r="I105" s="41"/>
      <c r="J105" s="41"/>
      <c r="K105" s="41"/>
      <c r="L105" s="64"/>
      <c r="S105" s="39"/>
      <c r="T105" s="39"/>
      <c r="U105" s="39"/>
      <c r="V105" s="39"/>
      <c r="W105" s="39"/>
      <c r="X105" s="39"/>
      <c r="Y105" s="39"/>
      <c r="Z105" s="39"/>
      <c r="AA105" s="39"/>
      <c r="AB105" s="39"/>
      <c r="AC105" s="39"/>
      <c r="AD105" s="39"/>
      <c r="AE105" s="39"/>
    </row>
    <row r="106" s="2" customFormat="1" ht="16.5" customHeight="1">
      <c r="A106" s="39"/>
      <c r="B106" s="40"/>
      <c r="C106" s="41"/>
      <c r="D106" s="41"/>
      <c r="E106" s="190" t="str">
        <f>E7</f>
        <v>Mokřad v k. ú. Rakvice</v>
      </c>
      <c r="F106" s="31"/>
      <c r="G106" s="31"/>
      <c r="H106" s="31"/>
      <c r="I106" s="41"/>
      <c r="J106" s="41"/>
      <c r="K106" s="41"/>
      <c r="L106" s="64"/>
      <c r="S106" s="39"/>
      <c r="T106" s="39"/>
      <c r="U106" s="39"/>
      <c r="V106" s="39"/>
      <c r="W106" s="39"/>
      <c r="X106" s="39"/>
      <c r="Y106" s="39"/>
      <c r="Z106" s="39"/>
      <c r="AA106" s="39"/>
      <c r="AB106" s="39"/>
      <c r="AC106" s="39"/>
      <c r="AD106" s="39"/>
      <c r="AE106" s="39"/>
    </row>
    <row r="107" s="2" customFormat="1" ht="12" customHeight="1">
      <c r="A107" s="39"/>
      <c r="B107" s="40"/>
      <c r="C107" s="31" t="s">
        <v>98</v>
      </c>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16.5" customHeight="1">
      <c r="A108" s="39"/>
      <c r="B108" s="40"/>
      <c r="C108" s="41"/>
      <c r="D108" s="41"/>
      <c r="E108" s="77" t="str">
        <f>E9</f>
        <v>3127-20b - Vedlejší rozpočtové náklady</v>
      </c>
      <c r="F108" s="41"/>
      <c r="G108" s="41"/>
      <c r="H108" s="41"/>
      <c r="I108" s="41"/>
      <c r="J108" s="41"/>
      <c r="K108" s="41"/>
      <c r="L108" s="64"/>
      <c r="S108" s="39"/>
      <c r="T108" s="39"/>
      <c r="U108" s="39"/>
      <c r="V108" s="39"/>
      <c r="W108" s="39"/>
      <c r="X108" s="39"/>
      <c r="Y108" s="39"/>
      <c r="Z108" s="39"/>
      <c r="AA108" s="39"/>
      <c r="AB108" s="39"/>
      <c r="AC108" s="39"/>
      <c r="AD108" s="39"/>
      <c r="AE108" s="39"/>
    </row>
    <row r="109" s="2" customFormat="1" ht="6.96" customHeight="1">
      <c r="A109" s="39"/>
      <c r="B109" s="40"/>
      <c r="C109" s="41"/>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2" customHeight="1">
      <c r="A110" s="39"/>
      <c r="B110" s="40"/>
      <c r="C110" s="31" t="s">
        <v>20</v>
      </c>
      <c r="D110" s="41"/>
      <c r="E110" s="41"/>
      <c r="F110" s="26" t="str">
        <f>F12</f>
        <v xml:space="preserve"> </v>
      </c>
      <c r="G110" s="41"/>
      <c r="H110" s="41"/>
      <c r="I110" s="31" t="s">
        <v>22</v>
      </c>
      <c r="J110" s="80" t="str">
        <f>IF(J12="","",J12)</f>
        <v>13. 9. 2021</v>
      </c>
      <c r="K110" s="41"/>
      <c r="L110" s="64"/>
      <c r="S110" s="39"/>
      <c r="T110" s="39"/>
      <c r="U110" s="39"/>
      <c r="V110" s="39"/>
      <c r="W110" s="39"/>
      <c r="X110" s="39"/>
      <c r="Y110" s="39"/>
      <c r="Z110" s="39"/>
      <c r="AA110" s="39"/>
      <c r="AB110" s="39"/>
      <c r="AC110" s="39"/>
      <c r="AD110" s="39"/>
      <c r="AE110" s="39"/>
    </row>
    <row r="111" s="2" customFormat="1" ht="6.96" customHeight="1">
      <c r="A111" s="39"/>
      <c r="B111" s="40"/>
      <c r="C111" s="41"/>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5.15" customHeight="1">
      <c r="A112" s="39"/>
      <c r="B112" s="40"/>
      <c r="C112" s="31" t="s">
        <v>24</v>
      </c>
      <c r="D112" s="41"/>
      <c r="E112" s="41"/>
      <c r="F112" s="26" t="str">
        <f>E15</f>
        <v xml:space="preserve"> </v>
      </c>
      <c r="G112" s="41"/>
      <c r="H112" s="41"/>
      <c r="I112" s="31" t="s">
        <v>29</v>
      </c>
      <c r="J112" s="35" t="str">
        <f>E21</f>
        <v xml:space="preserve"> </v>
      </c>
      <c r="K112" s="41"/>
      <c r="L112" s="64"/>
      <c r="S112" s="39"/>
      <c r="T112" s="39"/>
      <c r="U112" s="39"/>
      <c r="V112" s="39"/>
      <c r="W112" s="39"/>
      <c r="X112" s="39"/>
      <c r="Y112" s="39"/>
      <c r="Z112" s="39"/>
      <c r="AA112" s="39"/>
      <c r="AB112" s="39"/>
      <c r="AC112" s="39"/>
      <c r="AD112" s="39"/>
      <c r="AE112" s="39"/>
    </row>
    <row r="113" s="2" customFormat="1" ht="15.15" customHeight="1">
      <c r="A113" s="39"/>
      <c r="B113" s="40"/>
      <c r="C113" s="31" t="s">
        <v>27</v>
      </c>
      <c r="D113" s="41"/>
      <c r="E113" s="41"/>
      <c r="F113" s="26" t="str">
        <f>IF(E18="","",E18)</f>
        <v>Vyplň údaj</v>
      </c>
      <c r="G113" s="41"/>
      <c r="H113" s="41"/>
      <c r="I113" s="31" t="s">
        <v>31</v>
      </c>
      <c r="J113" s="35" t="str">
        <f>E24</f>
        <v xml:space="preserve"> </v>
      </c>
      <c r="K113" s="41"/>
      <c r="L113" s="64"/>
      <c r="S113" s="39"/>
      <c r="T113" s="39"/>
      <c r="U113" s="39"/>
      <c r="V113" s="39"/>
      <c r="W113" s="39"/>
      <c r="X113" s="39"/>
      <c r="Y113" s="39"/>
      <c r="Z113" s="39"/>
      <c r="AA113" s="39"/>
      <c r="AB113" s="39"/>
      <c r="AC113" s="39"/>
      <c r="AD113" s="39"/>
      <c r="AE113" s="39"/>
    </row>
    <row r="114" s="2" customFormat="1" ht="10.32" customHeight="1">
      <c r="A114" s="39"/>
      <c r="B114" s="40"/>
      <c r="C114" s="41"/>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11" customFormat="1" ht="29.28" customHeight="1">
      <c r="A115" s="206"/>
      <c r="B115" s="207"/>
      <c r="C115" s="208" t="s">
        <v>108</v>
      </c>
      <c r="D115" s="209" t="s">
        <v>60</v>
      </c>
      <c r="E115" s="209" t="s">
        <v>56</v>
      </c>
      <c r="F115" s="209" t="s">
        <v>57</v>
      </c>
      <c r="G115" s="209" t="s">
        <v>109</v>
      </c>
      <c r="H115" s="209" t="s">
        <v>110</v>
      </c>
      <c r="I115" s="209" t="s">
        <v>111</v>
      </c>
      <c r="J115" s="209" t="s">
        <v>102</v>
      </c>
      <c r="K115" s="210" t="s">
        <v>112</v>
      </c>
      <c r="L115" s="211"/>
      <c r="M115" s="101" t="s">
        <v>1</v>
      </c>
      <c r="N115" s="102" t="s">
        <v>39</v>
      </c>
      <c r="O115" s="102" t="s">
        <v>113</v>
      </c>
      <c r="P115" s="102" t="s">
        <v>114</v>
      </c>
      <c r="Q115" s="102" t="s">
        <v>115</v>
      </c>
      <c r="R115" s="102" t="s">
        <v>116</v>
      </c>
      <c r="S115" s="102" t="s">
        <v>117</v>
      </c>
      <c r="T115" s="103" t="s">
        <v>118</v>
      </c>
      <c r="U115" s="206"/>
      <c r="V115" s="206"/>
      <c r="W115" s="206"/>
      <c r="X115" s="206"/>
      <c r="Y115" s="206"/>
      <c r="Z115" s="206"/>
      <c r="AA115" s="206"/>
      <c r="AB115" s="206"/>
      <c r="AC115" s="206"/>
      <c r="AD115" s="206"/>
      <c r="AE115" s="206"/>
    </row>
    <row r="116" s="2" customFormat="1" ht="22.8" customHeight="1">
      <c r="A116" s="39"/>
      <c r="B116" s="40"/>
      <c r="C116" s="108" t="s">
        <v>119</v>
      </c>
      <c r="D116" s="41"/>
      <c r="E116" s="41"/>
      <c r="F116" s="41"/>
      <c r="G116" s="41"/>
      <c r="H116" s="41"/>
      <c r="I116" s="41"/>
      <c r="J116" s="212">
        <f>BK116</f>
        <v>0</v>
      </c>
      <c r="K116" s="41"/>
      <c r="L116" s="42"/>
      <c r="M116" s="104"/>
      <c r="N116" s="213"/>
      <c r="O116" s="105"/>
      <c r="P116" s="214">
        <f>SUM(P117:P131)</f>
        <v>0</v>
      </c>
      <c r="Q116" s="105"/>
      <c r="R116" s="214">
        <f>SUM(R117:R131)</f>
        <v>0</v>
      </c>
      <c r="S116" s="105"/>
      <c r="T116" s="215">
        <f>SUM(T117:T131)</f>
        <v>0</v>
      </c>
      <c r="U116" s="39"/>
      <c r="V116" s="39"/>
      <c r="W116" s="39"/>
      <c r="X116" s="39"/>
      <c r="Y116" s="39"/>
      <c r="Z116" s="39"/>
      <c r="AA116" s="39"/>
      <c r="AB116" s="39"/>
      <c r="AC116" s="39"/>
      <c r="AD116" s="39"/>
      <c r="AE116" s="39"/>
      <c r="AT116" s="16" t="s">
        <v>74</v>
      </c>
      <c r="AU116" s="16" t="s">
        <v>104</v>
      </c>
      <c r="BK116" s="216">
        <f>SUM(BK117:BK131)</f>
        <v>0</v>
      </c>
    </row>
    <row r="117" s="2" customFormat="1" ht="16.5" customHeight="1">
      <c r="A117" s="39"/>
      <c r="B117" s="40"/>
      <c r="C117" s="233" t="s">
        <v>82</v>
      </c>
      <c r="D117" s="233" t="s">
        <v>124</v>
      </c>
      <c r="E117" s="234" t="s">
        <v>255</v>
      </c>
      <c r="F117" s="235" t="s">
        <v>256</v>
      </c>
      <c r="G117" s="236" t="s">
        <v>257</v>
      </c>
      <c r="H117" s="237">
        <v>1</v>
      </c>
      <c r="I117" s="238"/>
      <c r="J117" s="239">
        <f>ROUND(I117*H117,2)</f>
        <v>0</v>
      </c>
      <c r="K117" s="235" t="s">
        <v>128</v>
      </c>
      <c r="L117" s="42"/>
      <c r="M117" s="240" t="s">
        <v>1</v>
      </c>
      <c r="N117" s="241" t="s">
        <v>40</v>
      </c>
      <c r="O117" s="92"/>
      <c r="P117" s="242">
        <f>O117*H117</f>
        <v>0</v>
      </c>
      <c r="Q117" s="242">
        <v>0</v>
      </c>
      <c r="R117" s="242">
        <f>Q117*H117</f>
        <v>0</v>
      </c>
      <c r="S117" s="242">
        <v>0</v>
      </c>
      <c r="T117" s="243">
        <f>S117*H117</f>
        <v>0</v>
      </c>
      <c r="U117" s="39"/>
      <c r="V117" s="39"/>
      <c r="W117" s="39"/>
      <c r="X117" s="39"/>
      <c r="Y117" s="39"/>
      <c r="Z117" s="39"/>
      <c r="AA117" s="39"/>
      <c r="AB117" s="39"/>
      <c r="AC117" s="39"/>
      <c r="AD117" s="39"/>
      <c r="AE117" s="39"/>
      <c r="AR117" s="244" t="s">
        <v>258</v>
      </c>
      <c r="AT117" s="244" t="s">
        <v>124</v>
      </c>
      <c r="AU117" s="244" t="s">
        <v>75</v>
      </c>
      <c r="AY117" s="16" t="s">
        <v>122</v>
      </c>
      <c r="BE117" s="144">
        <f>IF(N117="základní",J117,0)</f>
        <v>0</v>
      </c>
      <c r="BF117" s="144">
        <f>IF(N117="snížená",J117,0)</f>
        <v>0</v>
      </c>
      <c r="BG117" s="144">
        <f>IF(N117="zákl. přenesená",J117,0)</f>
        <v>0</v>
      </c>
      <c r="BH117" s="144">
        <f>IF(N117="sníž. přenesená",J117,0)</f>
        <v>0</v>
      </c>
      <c r="BI117" s="144">
        <f>IF(N117="nulová",J117,0)</f>
        <v>0</v>
      </c>
      <c r="BJ117" s="16" t="s">
        <v>82</v>
      </c>
      <c r="BK117" s="144">
        <f>ROUND(I117*H117,2)</f>
        <v>0</v>
      </c>
      <c r="BL117" s="16" t="s">
        <v>258</v>
      </c>
      <c r="BM117" s="244" t="s">
        <v>259</v>
      </c>
    </row>
    <row r="118" s="2" customFormat="1">
      <c r="A118" s="39"/>
      <c r="B118" s="40"/>
      <c r="C118" s="41"/>
      <c r="D118" s="245" t="s">
        <v>131</v>
      </c>
      <c r="E118" s="41"/>
      <c r="F118" s="246" t="s">
        <v>256</v>
      </c>
      <c r="G118" s="41"/>
      <c r="H118" s="41"/>
      <c r="I118" s="247"/>
      <c r="J118" s="41"/>
      <c r="K118" s="41"/>
      <c r="L118" s="42"/>
      <c r="M118" s="248"/>
      <c r="N118" s="249"/>
      <c r="O118" s="92"/>
      <c r="P118" s="92"/>
      <c r="Q118" s="92"/>
      <c r="R118" s="92"/>
      <c r="S118" s="92"/>
      <c r="T118" s="93"/>
      <c r="U118" s="39"/>
      <c r="V118" s="39"/>
      <c r="W118" s="39"/>
      <c r="X118" s="39"/>
      <c r="Y118" s="39"/>
      <c r="Z118" s="39"/>
      <c r="AA118" s="39"/>
      <c r="AB118" s="39"/>
      <c r="AC118" s="39"/>
      <c r="AD118" s="39"/>
      <c r="AE118" s="39"/>
      <c r="AT118" s="16" t="s">
        <v>131</v>
      </c>
      <c r="AU118" s="16" t="s">
        <v>75</v>
      </c>
    </row>
    <row r="119" s="2" customFormat="1">
      <c r="A119" s="39"/>
      <c r="B119" s="40"/>
      <c r="C119" s="41"/>
      <c r="D119" s="245" t="s">
        <v>260</v>
      </c>
      <c r="E119" s="41"/>
      <c r="F119" s="250" t="s">
        <v>261</v>
      </c>
      <c r="G119" s="41"/>
      <c r="H119" s="41"/>
      <c r="I119" s="247"/>
      <c r="J119" s="41"/>
      <c r="K119" s="41"/>
      <c r="L119" s="42"/>
      <c r="M119" s="248"/>
      <c r="N119" s="249"/>
      <c r="O119" s="92"/>
      <c r="P119" s="92"/>
      <c r="Q119" s="92"/>
      <c r="R119" s="92"/>
      <c r="S119" s="92"/>
      <c r="T119" s="93"/>
      <c r="U119" s="39"/>
      <c r="V119" s="39"/>
      <c r="W119" s="39"/>
      <c r="X119" s="39"/>
      <c r="Y119" s="39"/>
      <c r="Z119" s="39"/>
      <c r="AA119" s="39"/>
      <c r="AB119" s="39"/>
      <c r="AC119" s="39"/>
      <c r="AD119" s="39"/>
      <c r="AE119" s="39"/>
      <c r="AT119" s="16" t="s">
        <v>260</v>
      </c>
      <c r="AU119" s="16" t="s">
        <v>75</v>
      </c>
    </row>
    <row r="120" s="2" customFormat="1" ht="49.05" customHeight="1">
      <c r="A120" s="39"/>
      <c r="B120" s="40"/>
      <c r="C120" s="233" t="s">
        <v>84</v>
      </c>
      <c r="D120" s="233" t="s">
        <v>124</v>
      </c>
      <c r="E120" s="234" t="s">
        <v>262</v>
      </c>
      <c r="F120" s="235" t="s">
        <v>263</v>
      </c>
      <c r="G120" s="236" t="s">
        <v>264</v>
      </c>
      <c r="H120" s="237">
        <v>1</v>
      </c>
      <c r="I120" s="238"/>
      <c r="J120" s="239">
        <f>ROUND(I120*H120,2)</f>
        <v>0</v>
      </c>
      <c r="K120" s="235" t="s">
        <v>1</v>
      </c>
      <c r="L120" s="42"/>
      <c r="M120" s="240" t="s">
        <v>1</v>
      </c>
      <c r="N120" s="241" t="s">
        <v>40</v>
      </c>
      <c r="O120" s="92"/>
      <c r="P120" s="242">
        <f>O120*H120</f>
        <v>0</v>
      </c>
      <c r="Q120" s="242">
        <v>0</v>
      </c>
      <c r="R120" s="242">
        <f>Q120*H120</f>
        <v>0</v>
      </c>
      <c r="S120" s="242">
        <v>0</v>
      </c>
      <c r="T120" s="243">
        <f>S120*H120</f>
        <v>0</v>
      </c>
      <c r="U120" s="39"/>
      <c r="V120" s="39"/>
      <c r="W120" s="39"/>
      <c r="X120" s="39"/>
      <c r="Y120" s="39"/>
      <c r="Z120" s="39"/>
      <c r="AA120" s="39"/>
      <c r="AB120" s="39"/>
      <c r="AC120" s="39"/>
      <c r="AD120" s="39"/>
      <c r="AE120" s="39"/>
      <c r="AR120" s="244" t="s">
        <v>258</v>
      </c>
      <c r="AT120" s="244" t="s">
        <v>124</v>
      </c>
      <c r="AU120" s="244" t="s">
        <v>75</v>
      </c>
      <c r="AY120" s="16" t="s">
        <v>122</v>
      </c>
      <c r="BE120" s="144">
        <f>IF(N120="základní",J120,0)</f>
        <v>0</v>
      </c>
      <c r="BF120" s="144">
        <f>IF(N120="snížená",J120,0)</f>
        <v>0</v>
      </c>
      <c r="BG120" s="144">
        <f>IF(N120="zákl. přenesená",J120,0)</f>
        <v>0</v>
      </c>
      <c r="BH120" s="144">
        <f>IF(N120="sníž. přenesená",J120,0)</f>
        <v>0</v>
      </c>
      <c r="BI120" s="144">
        <f>IF(N120="nulová",J120,0)</f>
        <v>0</v>
      </c>
      <c r="BJ120" s="16" t="s">
        <v>82</v>
      </c>
      <c r="BK120" s="144">
        <f>ROUND(I120*H120,2)</f>
        <v>0</v>
      </c>
      <c r="BL120" s="16" t="s">
        <v>258</v>
      </c>
      <c r="BM120" s="244" t="s">
        <v>265</v>
      </c>
    </row>
    <row r="121" s="2" customFormat="1">
      <c r="A121" s="39"/>
      <c r="B121" s="40"/>
      <c r="C121" s="41"/>
      <c r="D121" s="245" t="s">
        <v>131</v>
      </c>
      <c r="E121" s="41"/>
      <c r="F121" s="246" t="s">
        <v>266</v>
      </c>
      <c r="G121" s="41"/>
      <c r="H121" s="41"/>
      <c r="I121" s="247"/>
      <c r="J121" s="41"/>
      <c r="K121" s="41"/>
      <c r="L121" s="42"/>
      <c r="M121" s="248"/>
      <c r="N121" s="249"/>
      <c r="O121" s="92"/>
      <c r="P121" s="92"/>
      <c r="Q121" s="92"/>
      <c r="R121" s="92"/>
      <c r="S121" s="92"/>
      <c r="T121" s="93"/>
      <c r="U121" s="39"/>
      <c r="V121" s="39"/>
      <c r="W121" s="39"/>
      <c r="X121" s="39"/>
      <c r="Y121" s="39"/>
      <c r="Z121" s="39"/>
      <c r="AA121" s="39"/>
      <c r="AB121" s="39"/>
      <c r="AC121" s="39"/>
      <c r="AD121" s="39"/>
      <c r="AE121" s="39"/>
      <c r="AT121" s="16" t="s">
        <v>131</v>
      </c>
      <c r="AU121" s="16" t="s">
        <v>75</v>
      </c>
    </row>
    <row r="122" s="2" customFormat="1" ht="33" customHeight="1">
      <c r="A122" s="39"/>
      <c r="B122" s="40"/>
      <c r="C122" s="233" t="s">
        <v>147</v>
      </c>
      <c r="D122" s="233" t="s">
        <v>124</v>
      </c>
      <c r="E122" s="234" t="s">
        <v>267</v>
      </c>
      <c r="F122" s="235" t="s">
        <v>268</v>
      </c>
      <c r="G122" s="236" t="s">
        <v>264</v>
      </c>
      <c r="H122" s="237">
        <v>1</v>
      </c>
      <c r="I122" s="238"/>
      <c r="J122" s="239">
        <f>ROUND(I122*H122,2)</f>
        <v>0</v>
      </c>
      <c r="K122" s="235" t="s">
        <v>1</v>
      </c>
      <c r="L122" s="42"/>
      <c r="M122" s="240" t="s">
        <v>1</v>
      </c>
      <c r="N122" s="241" t="s">
        <v>40</v>
      </c>
      <c r="O122" s="92"/>
      <c r="P122" s="242">
        <f>O122*H122</f>
        <v>0</v>
      </c>
      <c r="Q122" s="242">
        <v>0</v>
      </c>
      <c r="R122" s="242">
        <f>Q122*H122</f>
        <v>0</v>
      </c>
      <c r="S122" s="242">
        <v>0</v>
      </c>
      <c r="T122" s="243">
        <f>S122*H122</f>
        <v>0</v>
      </c>
      <c r="U122" s="39"/>
      <c r="V122" s="39"/>
      <c r="W122" s="39"/>
      <c r="X122" s="39"/>
      <c r="Y122" s="39"/>
      <c r="Z122" s="39"/>
      <c r="AA122" s="39"/>
      <c r="AB122" s="39"/>
      <c r="AC122" s="39"/>
      <c r="AD122" s="39"/>
      <c r="AE122" s="39"/>
      <c r="AR122" s="244" t="s">
        <v>258</v>
      </c>
      <c r="AT122" s="244" t="s">
        <v>124</v>
      </c>
      <c r="AU122" s="244" t="s">
        <v>75</v>
      </c>
      <c r="AY122" s="16" t="s">
        <v>122</v>
      </c>
      <c r="BE122" s="144">
        <f>IF(N122="základní",J122,0)</f>
        <v>0</v>
      </c>
      <c r="BF122" s="144">
        <f>IF(N122="snížená",J122,0)</f>
        <v>0</v>
      </c>
      <c r="BG122" s="144">
        <f>IF(N122="zákl. přenesená",J122,0)</f>
        <v>0</v>
      </c>
      <c r="BH122" s="144">
        <f>IF(N122="sníž. přenesená",J122,0)</f>
        <v>0</v>
      </c>
      <c r="BI122" s="144">
        <f>IF(N122="nulová",J122,0)</f>
        <v>0</v>
      </c>
      <c r="BJ122" s="16" t="s">
        <v>82</v>
      </c>
      <c r="BK122" s="144">
        <f>ROUND(I122*H122,2)</f>
        <v>0</v>
      </c>
      <c r="BL122" s="16" t="s">
        <v>258</v>
      </c>
      <c r="BM122" s="244" t="s">
        <v>269</v>
      </c>
    </row>
    <row r="123" s="2" customFormat="1">
      <c r="A123" s="39"/>
      <c r="B123" s="40"/>
      <c r="C123" s="41"/>
      <c r="D123" s="245" t="s">
        <v>131</v>
      </c>
      <c r="E123" s="41"/>
      <c r="F123" s="246" t="s">
        <v>270</v>
      </c>
      <c r="G123" s="41"/>
      <c r="H123" s="41"/>
      <c r="I123" s="247"/>
      <c r="J123" s="41"/>
      <c r="K123" s="41"/>
      <c r="L123" s="42"/>
      <c r="M123" s="248"/>
      <c r="N123" s="249"/>
      <c r="O123" s="92"/>
      <c r="P123" s="92"/>
      <c r="Q123" s="92"/>
      <c r="R123" s="92"/>
      <c r="S123" s="92"/>
      <c r="T123" s="93"/>
      <c r="U123" s="39"/>
      <c r="V123" s="39"/>
      <c r="W123" s="39"/>
      <c r="X123" s="39"/>
      <c r="Y123" s="39"/>
      <c r="Z123" s="39"/>
      <c r="AA123" s="39"/>
      <c r="AB123" s="39"/>
      <c r="AC123" s="39"/>
      <c r="AD123" s="39"/>
      <c r="AE123" s="39"/>
      <c r="AT123" s="16" t="s">
        <v>131</v>
      </c>
      <c r="AU123" s="16" t="s">
        <v>75</v>
      </c>
    </row>
    <row r="124" s="2" customFormat="1" ht="33" customHeight="1">
      <c r="A124" s="39"/>
      <c r="B124" s="40"/>
      <c r="C124" s="233" t="s">
        <v>129</v>
      </c>
      <c r="D124" s="233" t="s">
        <v>124</v>
      </c>
      <c r="E124" s="234" t="s">
        <v>271</v>
      </c>
      <c r="F124" s="235" t="s">
        <v>272</v>
      </c>
      <c r="G124" s="236" t="s">
        <v>264</v>
      </c>
      <c r="H124" s="237">
        <v>1</v>
      </c>
      <c r="I124" s="238"/>
      <c r="J124" s="239">
        <f>ROUND(I124*H124,2)</f>
        <v>0</v>
      </c>
      <c r="K124" s="235" t="s">
        <v>1</v>
      </c>
      <c r="L124" s="42"/>
      <c r="M124" s="240" t="s">
        <v>1</v>
      </c>
      <c r="N124" s="241" t="s">
        <v>40</v>
      </c>
      <c r="O124" s="92"/>
      <c r="P124" s="242">
        <f>O124*H124</f>
        <v>0</v>
      </c>
      <c r="Q124" s="242">
        <v>0</v>
      </c>
      <c r="R124" s="242">
        <f>Q124*H124</f>
        <v>0</v>
      </c>
      <c r="S124" s="242">
        <v>0</v>
      </c>
      <c r="T124" s="243">
        <f>S124*H124</f>
        <v>0</v>
      </c>
      <c r="U124" s="39"/>
      <c r="V124" s="39"/>
      <c r="W124" s="39"/>
      <c r="X124" s="39"/>
      <c r="Y124" s="39"/>
      <c r="Z124" s="39"/>
      <c r="AA124" s="39"/>
      <c r="AB124" s="39"/>
      <c r="AC124" s="39"/>
      <c r="AD124" s="39"/>
      <c r="AE124" s="39"/>
      <c r="AR124" s="244" t="s">
        <v>258</v>
      </c>
      <c r="AT124" s="244" t="s">
        <v>124</v>
      </c>
      <c r="AU124" s="244" t="s">
        <v>75</v>
      </c>
      <c r="AY124" s="16" t="s">
        <v>122</v>
      </c>
      <c r="BE124" s="144">
        <f>IF(N124="základní",J124,0)</f>
        <v>0</v>
      </c>
      <c r="BF124" s="144">
        <f>IF(N124="snížená",J124,0)</f>
        <v>0</v>
      </c>
      <c r="BG124" s="144">
        <f>IF(N124="zákl. přenesená",J124,0)</f>
        <v>0</v>
      </c>
      <c r="BH124" s="144">
        <f>IF(N124="sníž. přenesená",J124,0)</f>
        <v>0</v>
      </c>
      <c r="BI124" s="144">
        <f>IF(N124="nulová",J124,0)</f>
        <v>0</v>
      </c>
      <c r="BJ124" s="16" t="s">
        <v>82</v>
      </c>
      <c r="BK124" s="144">
        <f>ROUND(I124*H124,2)</f>
        <v>0</v>
      </c>
      <c r="BL124" s="16" t="s">
        <v>258</v>
      </c>
      <c r="BM124" s="244" t="s">
        <v>273</v>
      </c>
    </row>
    <row r="125" s="2" customFormat="1">
      <c r="A125" s="39"/>
      <c r="B125" s="40"/>
      <c r="C125" s="41"/>
      <c r="D125" s="245" t="s">
        <v>131</v>
      </c>
      <c r="E125" s="41"/>
      <c r="F125" s="246" t="s">
        <v>272</v>
      </c>
      <c r="G125" s="41"/>
      <c r="H125" s="41"/>
      <c r="I125" s="247"/>
      <c r="J125" s="41"/>
      <c r="K125" s="41"/>
      <c r="L125" s="42"/>
      <c r="M125" s="248"/>
      <c r="N125" s="249"/>
      <c r="O125" s="92"/>
      <c r="P125" s="92"/>
      <c r="Q125" s="92"/>
      <c r="R125" s="92"/>
      <c r="S125" s="92"/>
      <c r="T125" s="93"/>
      <c r="U125" s="39"/>
      <c r="V125" s="39"/>
      <c r="W125" s="39"/>
      <c r="X125" s="39"/>
      <c r="Y125" s="39"/>
      <c r="Z125" s="39"/>
      <c r="AA125" s="39"/>
      <c r="AB125" s="39"/>
      <c r="AC125" s="39"/>
      <c r="AD125" s="39"/>
      <c r="AE125" s="39"/>
      <c r="AT125" s="16" t="s">
        <v>131</v>
      </c>
      <c r="AU125" s="16" t="s">
        <v>75</v>
      </c>
    </row>
    <row r="126" s="2" customFormat="1" ht="16.5" customHeight="1">
      <c r="A126" s="39"/>
      <c r="B126" s="40"/>
      <c r="C126" s="233" t="s">
        <v>170</v>
      </c>
      <c r="D126" s="233" t="s">
        <v>124</v>
      </c>
      <c r="E126" s="234" t="s">
        <v>274</v>
      </c>
      <c r="F126" s="235" t="s">
        <v>275</v>
      </c>
      <c r="G126" s="236" t="s">
        <v>264</v>
      </c>
      <c r="H126" s="237">
        <v>1</v>
      </c>
      <c r="I126" s="238"/>
      <c r="J126" s="239">
        <f>ROUND(I126*H126,2)</f>
        <v>0</v>
      </c>
      <c r="K126" s="235" t="s">
        <v>1</v>
      </c>
      <c r="L126" s="42"/>
      <c r="M126" s="240" t="s">
        <v>1</v>
      </c>
      <c r="N126" s="241" t="s">
        <v>40</v>
      </c>
      <c r="O126" s="92"/>
      <c r="P126" s="242">
        <f>O126*H126</f>
        <v>0</v>
      </c>
      <c r="Q126" s="242">
        <v>0</v>
      </c>
      <c r="R126" s="242">
        <f>Q126*H126</f>
        <v>0</v>
      </c>
      <c r="S126" s="242">
        <v>0</v>
      </c>
      <c r="T126" s="243">
        <f>S126*H126</f>
        <v>0</v>
      </c>
      <c r="U126" s="39"/>
      <c r="V126" s="39"/>
      <c r="W126" s="39"/>
      <c r="X126" s="39"/>
      <c r="Y126" s="39"/>
      <c r="Z126" s="39"/>
      <c r="AA126" s="39"/>
      <c r="AB126" s="39"/>
      <c r="AC126" s="39"/>
      <c r="AD126" s="39"/>
      <c r="AE126" s="39"/>
      <c r="AR126" s="244" t="s">
        <v>258</v>
      </c>
      <c r="AT126" s="244" t="s">
        <v>124</v>
      </c>
      <c r="AU126" s="244" t="s">
        <v>75</v>
      </c>
      <c r="AY126" s="16" t="s">
        <v>122</v>
      </c>
      <c r="BE126" s="144">
        <f>IF(N126="základní",J126,0)</f>
        <v>0</v>
      </c>
      <c r="BF126" s="144">
        <f>IF(N126="snížená",J126,0)</f>
        <v>0</v>
      </c>
      <c r="BG126" s="144">
        <f>IF(N126="zákl. přenesená",J126,0)</f>
        <v>0</v>
      </c>
      <c r="BH126" s="144">
        <f>IF(N126="sníž. přenesená",J126,0)</f>
        <v>0</v>
      </c>
      <c r="BI126" s="144">
        <f>IF(N126="nulová",J126,0)</f>
        <v>0</v>
      </c>
      <c r="BJ126" s="16" t="s">
        <v>82</v>
      </c>
      <c r="BK126" s="144">
        <f>ROUND(I126*H126,2)</f>
        <v>0</v>
      </c>
      <c r="BL126" s="16" t="s">
        <v>258</v>
      </c>
      <c r="BM126" s="244" t="s">
        <v>276</v>
      </c>
    </row>
    <row r="127" s="2" customFormat="1">
      <c r="A127" s="39"/>
      <c r="B127" s="40"/>
      <c r="C127" s="41"/>
      <c r="D127" s="245" t="s">
        <v>131</v>
      </c>
      <c r="E127" s="41"/>
      <c r="F127" s="246" t="s">
        <v>275</v>
      </c>
      <c r="G127" s="41"/>
      <c r="H127" s="41"/>
      <c r="I127" s="247"/>
      <c r="J127" s="41"/>
      <c r="K127" s="41"/>
      <c r="L127" s="42"/>
      <c r="M127" s="248"/>
      <c r="N127" s="249"/>
      <c r="O127" s="92"/>
      <c r="P127" s="92"/>
      <c r="Q127" s="92"/>
      <c r="R127" s="92"/>
      <c r="S127" s="92"/>
      <c r="T127" s="93"/>
      <c r="U127" s="39"/>
      <c r="V127" s="39"/>
      <c r="W127" s="39"/>
      <c r="X127" s="39"/>
      <c r="Y127" s="39"/>
      <c r="Z127" s="39"/>
      <c r="AA127" s="39"/>
      <c r="AB127" s="39"/>
      <c r="AC127" s="39"/>
      <c r="AD127" s="39"/>
      <c r="AE127" s="39"/>
      <c r="AT127" s="16" t="s">
        <v>131</v>
      </c>
      <c r="AU127" s="16" t="s">
        <v>75</v>
      </c>
    </row>
    <row r="128" s="2" customFormat="1" ht="16.5" customHeight="1">
      <c r="A128" s="39"/>
      <c r="B128" s="40"/>
      <c r="C128" s="233" t="s">
        <v>182</v>
      </c>
      <c r="D128" s="233" t="s">
        <v>124</v>
      </c>
      <c r="E128" s="234" t="s">
        <v>277</v>
      </c>
      <c r="F128" s="235" t="s">
        <v>278</v>
      </c>
      <c r="G128" s="236" t="s">
        <v>264</v>
      </c>
      <c r="H128" s="237">
        <v>1</v>
      </c>
      <c r="I128" s="238"/>
      <c r="J128" s="239">
        <f>ROUND(I128*H128,2)</f>
        <v>0</v>
      </c>
      <c r="K128" s="235" t="s">
        <v>1</v>
      </c>
      <c r="L128" s="42"/>
      <c r="M128" s="240" t="s">
        <v>1</v>
      </c>
      <c r="N128" s="241" t="s">
        <v>40</v>
      </c>
      <c r="O128" s="92"/>
      <c r="P128" s="242">
        <f>O128*H128</f>
        <v>0</v>
      </c>
      <c r="Q128" s="242">
        <v>0</v>
      </c>
      <c r="R128" s="242">
        <f>Q128*H128</f>
        <v>0</v>
      </c>
      <c r="S128" s="242">
        <v>0</v>
      </c>
      <c r="T128" s="243">
        <f>S128*H128</f>
        <v>0</v>
      </c>
      <c r="U128" s="39"/>
      <c r="V128" s="39"/>
      <c r="W128" s="39"/>
      <c r="X128" s="39"/>
      <c r="Y128" s="39"/>
      <c r="Z128" s="39"/>
      <c r="AA128" s="39"/>
      <c r="AB128" s="39"/>
      <c r="AC128" s="39"/>
      <c r="AD128" s="39"/>
      <c r="AE128" s="39"/>
      <c r="AR128" s="244" t="s">
        <v>258</v>
      </c>
      <c r="AT128" s="244" t="s">
        <v>124</v>
      </c>
      <c r="AU128" s="244" t="s">
        <v>75</v>
      </c>
      <c r="AY128" s="16" t="s">
        <v>122</v>
      </c>
      <c r="BE128" s="144">
        <f>IF(N128="základní",J128,0)</f>
        <v>0</v>
      </c>
      <c r="BF128" s="144">
        <f>IF(N128="snížená",J128,0)</f>
        <v>0</v>
      </c>
      <c r="BG128" s="144">
        <f>IF(N128="zákl. přenesená",J128,0)</f>
        <v>0</v>
      </c>
      <c r="BH128" s="144">
        <f>IF(N128="sníž. přenesená",J128,0)</f>
        <v>0</v>
      </c>
      <c r="BI128" s="144">
        <f>IF(N128="nulová",J128,0)</f>
        <v>0</v>
      </c>
      <c r="BJ128" s="16" t="s">
        <v>82</v>
      </c>
      <c r="BK128" s="144">
        <f>ROUND(I128*H128,2)</f>
        <v>0</v>
      </c>
      <c r="BL128" s="16" t="s">
        <v>258</v>
      </c>
      <c r="BM128" s="244" t="s">
        <v>279</v>
      </c>
    </row>
    <row r="129" s="2" customFormat="1">
      <c r="A129" s="39"/>
      <c r="B129" s="40"/>
      <c r="C129" s="41"/>
      <c r="D129" s="245" t="s">
        <v>131</v>
      </c>
      <c r="E129" s="41"/>
      <c r="F129" s="246" t="s">
        <v>278</v>
      </c>
      <c r="G129" s="41"/>
      <c r="H129" s="41"/>
      <c r="I129" s="247"/>
      <c r="J129" s="41"/>
      <c r="K129" s="41"/>
      <c r="L129" s="42"/>
      <c r="M129" s="248"/>
      <c r="N129" s="249"/>
      <c r="O129" s="92"/>
      <c r="P129" s="92"/>
      <c r="Q129" s="92"/>
      <c r="R129" s="92"/>
      <c r="S129" s="92"/>
      <c r="T129" s="93"/>
      <c r="U129" s="39"/>
      <c r="V129" s="39"/>
      <c r="W129" s="39"/>
      <c r="X129" s="39"/>
      <c r="Y129" s="39"/>
      <c r="Z129" s="39"/>
      <c r="AA129" s="39"/>
      <c r="AB129" s="39"/>
      <c r="AC129" s="39"/>
      <c r="AD129" s="39"/>
      <c r="AE129" s="39"/>
      <c r="AT129" s="16" t="s">
        <v>131</v>
      </c>
      <c r="AU129" s="16" t="s">
        <v>75</v>
      </c>
    </row>
    <row r="130" s="2" customFormat="1" ht="24.15" customHeight="1">
      <c r="A130" s="39"/>
      <c r="B130" s="40"/>
      <c r="C130" s="233" t="s">
        <v>194</v>
      </c>
      <c r="D130" s="233" t="s">
        <v>124</v>
      </c>
      <c r="E130" s="234" t="s">
        <v>280</v>
      </c>
      <c r="F130" s="235" t="s">
        <v>281</v>
      </c>
      <c r="G130" s="236" t="s">
        <v>264</v>
      </c>
      <c r="H130" s="237">
        <v>1</v>
      </c>
      <c r="I130" s="238"/>
      <c r="J130" s="239">
        <f>ROUND(I130*H130,2)</f>
        <v>0</v>
      </c>
      <c r="K130" s="235" t="s">
        <v>1</v>
      </c>
      <c r="L130" s="42"/>
      <c r="M130" s="240" t="s">
        <v>1</v>
      </c>
      <c r="N130" s="241" t="s">
        <v>40</v>
      </c>
      <c r="O130" s="92"/>
      <c r="P130" s="242">
        <f>O130*H130</f>
        <v>0</v>
      </c>
      <c r="Q130" s="242">
        <v>0</v>
      </c>
      <c r="R130" s="242">
        <f>Q130*H130</f>
        <v>0</v>
      </c>
      <c r="S130" s="242">
        <v>0</v>
      </c>
      <c r="T130" s="243">
        <f>S130*H130</f>
        <v>0</v>
      </c>
      <c r="U130" s="39"/>
      <c r="V130" s="39"/>
      <c r="W130" s="39"/>
      <c r="X130" s="39"/>
      <c r="Y130" s="39"/>
      <c r="Z130" s="39"/>
      <c r="AA130" s="39"/>
      <c r="AB130" s="39"/>
      <c r="AC130" s="39"/>
      <c r="AD130" s="39"/>
      <c r="AE130" s="39"/>
      <c r="AR130" s="244" t="s">
        <v>258</v>
      </c>
      <c r="AT130" s="244" t="s">
        <v>124</v>
      </c>
      <c r="AU130" s="244" t="s">
        <v>75</v>
      </c>
      <c r="AY130" s="16" t="s">
        <v>122</v>
      </c>
      <c r="BE130" s="144">
        <f>IF(N130="základní",J130,0)</f>
        <v>0</v>
      </c>
      <c r="BF130" s="144">
        <f>IF(N130="snížená",J130,0)</f>
        <v>0</v>
      </c>
      <c r="BG130" s="144">
        <f>IF(N130="zákl. přenesená",J130,0)</f>
        <v>0</v>
      </c>
      <c r="BH130" s="144">
        <f>IF(N130="sníž. přenesená",J130,0)</f>
        <v>0</v>
      </c>
      <c r="BI130" s="144">
        <f>IF(N130="nulová",J130,0)</f>
        <v>0</v>
      </c>
      <c r="BJ130" s="16" t="s">
        <v>82</v>
      </c>
      <c r="BK130" s="144">
        <f>ROUND(I130*H130,2)</f>
        <v>0</v>
      </c>
      <c r="BL130" s="16" t="s">
        <v>258</v>
      </c>
      <c r="BM130" s="244" t="s">
        <v>282</v>
      </c>
    </row>
    <row r="131" s="2" customFormat="1">
      <c r="A131" s="39"/>
      <c r="B131" s="40"/>
      <c r="C131" s="41"/>
      <c r="D131" s="245" t="s">
        <v>131</v>
      </c>
      <c r="E131" s="41"/>
      <c r="F131" s="246" t="s">
        <v>281</v>
      </c>
      <c r="G131" s="41"/>
      <c r="H131" s="41"/>
      <c r="I131" s="247"/>
      <c r="J131" s="41"/>
      <c r="K131" s="41"/>
      <c r="L131" s="42"/>
      <c r="M131" s="285"/>
      <c r="N131" s="286"/>
      <c r="O131" s="287"/>
      <c r="P131" s="287"/>
      <c r="Q131" s="287"/>
      <c r="R131" s="287"/>
      <c r="S131" s="287"/>
      <c r="T131" s="288"/>
      <c r="U131" s="39"/>
      <c r="V131" s="39"/>
      <c r="W131" s="39"/>
      <c r="X131" s="39"/>
      <c r="Y131" s="39"/>
      <c r="Z131" s="39"/>
      <c r="AA131" s="39"/>
      <c r="AB131" s="39"/>
      <c r="AC131" s="39"/>
      <c r="AD131" s="39"/>
      <c r="AE131" s="39"/>
      <c r="AT131" s="16" t="s">
        <v>131</v>
      </c>
      <c r="AU131" s="16" t="s">
        <v>75</v>
      </c>
    </row>
    <row r="132" s="2" customFormat="1" ht="6.96" customHeight="1">
      <c r="A132" s="39"/>
      <c r="B132" s="67"/>
      <c r="C132" s="68"/>
      <c r="D132" s="68"/>
      <c r="E132" s="68"/>
      <c r="F132" s="68"/>
      <c r="G132" s="68"/>
      <c r="H132" s="68"/>
      <c r="I132" s="68"/>
      <c r="J132" s="68"/>
      <c r="K132" s="68"/>
      <c r="L132" s="42"/>
      <c r="M132" s="39"/>
      <c r="O132" s="39"/>
      <c r="P132" s="39"/>
      <c r="Q132" s="39"/>
      <c r="R132" s="39"/>
      <c r="S132" s="39"/>
      <c r="T132" s="39"/>
      <c r="U132" s="39"/>
      <c r="V132" s="39"/>
      <c r="W132" s="39"/>
      <c r="X132" s="39"/>
      <c r="Y132" s="39"/>
      <c r="Z132" s="39"/>
      <c r="AA132" s="39"/>
      <c r="AB132" s="39"/>
      <c r="AC132" s="39"/>
      <c r="AD132" s="39"/>
      <c r="AE132" s="39"/>
    </row>
  </sheetData>
  <sheetProtection sheet="1" autoFilter="0" formatColumns="0" formatRows="0" objects="1" scenarios="1" spinCount="100000" saltValue="Qa+jURG2gYJvF0t0mglH7eDvvTCN0uwHkrtlB8Dhr9xNhH3FNNFGsp1oPVqlr3lxRu99jEIWY4MRKdHJC88uPg==" hashValue="EJ0aYUeeoS6sBRWHLl9J0JLcAwMb0SOURox1uFyj3zKi5G9XzOtneFY5G4tzqy9uDJ4p14vbbIP6vSeFqldCsA==" algorithmName="SHA-512" password="CC35"/>
  <autoFilter ref="C115:K131"/>
  <mergeCells count="9">
    <mergeCell ref="E7:H7"/>
    <mergeCell ref="E9:H9"/>
    <mergeCell ref="E18:H18"/>
    <mergeCell ref="E27:H27"/>
    <mergeCell ref="E85:H85"/>
    <mergeCell ref="E87:H87"/>
    <mergeCell ref="E106:H106"/>
    <mergeCell ref="E108:H10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Ryl Tomáš</dc:creator>
  <cp:lastModifiedBy>Ryl Tomáš</cp:lastModifiedBy>
  <dcterms:created xsi:type="dcterms:W3CDTF">2021-09-13T11:32:49Z</dcterms:created>
  <dcterms:modified xsi:type="dcterms:W3CDTF">2021-09-13T11:32:54Z</dcterms:modified>
</cp:coreProperties>
</file>